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codeName="ThisWorkbook"/>
  <mc:AlternateContent xmlns:mc="http://schemas.openxmlformats.org/markup-compatibility/2006">
    <mc:Choice Requires="x15">
      <x15ac:absPath xmlns:x15ac="http://schemas.microsoft.com/office/spreadsheetml/2010/11/ac" url="C:\Users\mandy\Dropbox\Swift Safe\DNA\Documents for DNA service change 2018\Changes Feb 19\"/>
    </mc:Choice>
  </mc:AlternateContent>
  <xr:revisionPtr revIDLastSave="0" documentId="13_ncr:1_{358BBCF0-7EAA-4E36-A6AA-75A012AFF0DA}" xr6:coauthVersionLast="40" xr6:coauthVersionMax="40" xr10:uidLastSave="{00000000-0000-0000-0000-000000000000}"/>
  <bookViews>
    <workbookView xWindow="-120" yWindow="-120" windowWidth="29040" windowHeight="17325" tabRatio="656" xr2:uid="{CB43C2E4-B2BD-43EF-8477-452D177C53EF}"/>
  </bookViews>
  <sheets>
    <sheet name="INSTRUCTIONS" sheetId="9" r:id="rId1"/>
    <sheet name="1. PAYMENT" sheetId="14" r:id="rId2"/>
    <sheet name="2. Contact &amp; sample information" sheetId="1" r:id="rId3"/>
    <sheet name="2a 20+ sample info" sheetId="10" r:id="rId4"/>
    <sheet name="3. Species groups" sheetId="12" r:id="rId5"/>
    <sheet name="4. Analytical Report" sheetId="8" r:id="rId6"/>
    <sheet name="4a. 20+ Analytical Report" sheetId="11" r:id="rId7"/>
    <sheet name="5. VAT Receipt" sheetId="7" state="hidden" r:id="rId8"/>
    <sheet name="Data" sheetId="6" state="hidden" r:id="rId9"/>
  </sheets>
  <definedNames>
    <definedName name="_xlnm._FilterDatabase" localSheetId="1" hidden="1">'1. PAYMENT'!$A$1:$E$1</definedName>
    <definedName name="address">Data!$F$26</definedName>
    <definedName name="countries">Data!$B$25:$B$29</definedName>
    <definedName name="country">Data!#REF!</definedName>
    <definedName name="group">Data!$B$17:$B$20</definedName>
    <definedName name="noaddress">Data!$F$27</definedName>
    <definedName name="novat">Data!#REF!</definedName>
    <definedName name="price">Data!$D$3:$H$22</definedName>
    <definedName name="sampletypes">Data!$B$3:$B$7</definedName>
    <definedName name="service">Data!$J$4:$J$6</definedName>
    <definedName name="vat">Data!$B$25:$C$29</definedName>
    <definedName name="vatcarriagetable">Data!#REF!</definedName>
    <definedName name="weights">Data!$B$11:$B$14</definedName>
    <definedName name="yesno">Data!$J$9:$J$11</definedName>
    <definedName name="yesnoonly">Data!$J$9:$J$10</definedName>
    <definedName name="yesvat">Data!#REF!</definedName>
    <definedName name="ynna">Data!$J$14:$J$16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7" l="1"/>
  <c r="B12" i="7"/>
  <c r="B13" i="7"/>
  <c r="B14" i="7"/>
  <c r="B15" i="7"/>
  <c r="C14" i="14"/>
  <c r="C17" i="14" l="1"/>
  <c r="I1" i="1" l="1"/>
  <c r="C7" i="1" l="1"/>
  <c r="F7" i="1" s="1"/>
  <c r="C8" i="1"/>
  <c r="F8" i="1" s="1"/>
  <c r="C5" i="1"/>
  <c r="F5" i="1" s="1"/>
  <c r="C6" i="1"/>
  <c r="F6" i="1" s="1"/>
  <c r="C4" i="1"/>
  <c r="C22" i="10" l="1"/>
  <c r="C23" i="10"/>
  <c r="C24" i="10"/>
  <c r="C25" i="10"/>
  <c r="C26" i="10"/>
  <c r="C8" i="10"/>
  <c r="C9" i="10"/>
  <c r="C10" i="10"/>
  <c r="C11" i="10"/>
  <c r="C12" i="10"/>
  <c r="C13" i="10"/>
  <c r="C14" i="10"/>
  <c r="C15" i="10"/>
  <c r="C16" i="10"/>
  <c r="C17" i="10"/>
  <c r="C18" i="10"/>
  <c r="C19" i="10"/>
  <c r="C20" i="10"/>
  <c r="C21" i="10"/>
  <c r="C7" i="10"/>
  <c r="C31" i="1" l="1"/>
  <c r="C12" i="1" l="1"/>
  <c r="C13" i="1"/>
  <c r="C14" i="1"/>
  <c r="C15" i="1"/>
  <c r="C16" i="1"/>
  <c r="C17" i="1"/>
  <c r="C18" i="1"/>
  <c r="C19" i="1"/>
  <c r="C20" i="1"/>
  <c r="C21" i="1"/>
  <c r="C22" i="1"/>
  <c r="C23" i="1"/>
  <c r="C24" i="1"/>
  <c r="C25" i="1"/>
  <c r="C26" i="1"/>
  <c r="C27" i="1"/>
  <c r="C28" i="1"/>
  <c r="C29" i="1"/>
  <c r="C30" i="1"/>
  <c r="C11" i="1"/>
  <c r="C28" i="14" l="1"/>
  <c r="C22" i="14" l="1"/>
  <c r="D20" i="14" s="1"/>
  <c r="E20" i="14" s="1"/>
  <c r="D23" i="14"/>
  <c r="F4" i="1"/>
  <c r="A30" i="14"/>
  <c r="E18" i="7"/>
  <c r="B10" i="7"/>
  <c r="B2" i="11"/>
  <c r="B3" i="8"/>
  <c r="B3" i="11" s="1"/>
  <c r="B2" i="8"/>
  <c r="B4" i="10"/>
  <c r="C3" i="1"/>
  <c r="C3" i="10" s="1"/>
  <c r="F3" i="10"/>
  <c r="F3" i="1"/>
  <c r="C21" i="7"/>
  <c r="F18" i="6"/>
  <c r="F19" i="6"/>
  <c r="F20" i="6"/>
  <c r="F21" i="6"/>
  <c r="F22" i="6"/>
  <c r="F4" i="6"/>
  <c r="F5" i="6"/>
  <c r="F6" i="6"/>
  <c r="F7" i="6"/>
  <c r="F8" i="6"/>
  <c r="F9" i="6"/>
  <c r="F10" i="6"/>
  <c r="F11" i="6"/>
  <c r="F12" i="6"/>
  <c r="F13" i="6"/>
  <c r="F14" i="6"/>
  <c r="F15" i="6"/>
  <c r="F16" i="6"/>
  <c r="F17" i="6"/>
  <c r="F3" i="6"/>
  <c r="C8" i="11"/>
  <c r="C9" i="11"/>
  <c r="C10" i="11"/>
  <c r="C11" i="11"/>
  <c r="C12" i="11"/>
  <c r="C13" i="11"/>
  <c r="C14" i="11"/>
  <c r="C15" i="11"/>
  <c r="C16" i="11"/>
  <c r="C17" i="11"/>
  <c r="C18" i="11"/>
  <c r="C19" i="11"/>
  <c r="C20" i="11"/>
  <c r="C21" i="11"/>
  <c r="C22" i="11"/>
  <c r="C23" i="11"/>
  <c r="C24" i="11"/>
  <c r="C25" i="11"/>
  <c r="C26" i="11"/>
  <c r="C7" i="11"/>
  <c r="B8" i="11"/>
  <c r="B9" i="11"/>
  <c r="B10" i="11"/>
  <c r="B11" i="11"/>
  <c r="B12" i="11"/>
  <c r="B13" i="11"/>
  <c r="B14" i="11"/>
  <c r="B15" i="11"/>
  <c r="B16" i="11"/>
  <c r="B17" i="11"/>
  <c r="B18" i="11"/>
  <c r="B19" i="11"/>
  <c r="B20" i="11"/>
  <c r="B21" i="11"/>
  <c r="B22" i="11"/>
  <c r="B23" i="11"/>
  <c r="B24" i="11"/>
  <c r="B25" i="11"/>
  <c r="B26" i="11"/>
  <c r="B7" i="11"/>
  <c r="F2" i="10"/>
  <c r="B9" i="8"/>
  <c r="B10" i="8"/>
  <c r="B11" i="8"/>
  <c r="B12" i="8"/>
  <c r="B13" i="8"/>
  <c r="B14" i="8"/>
  <c r="B15" i="8"/>
  <c r="B16" i="8"/>
  <c r="B17" i="8"/>
  <c r="B18" i="8"/>
  <c r="B19" i="8"/>
  <c r="B20" i="8"/>
  <c r="B21" i="8"/>
  <c r="B22" i="8"/>
  <c r="B23" i="8"/>
  <c r="B24" i="8"/>
  <c r="B25" i="8"/>
  <c r="B26" i="8"/>
  <c r="B27" i="8"/>
  <c r="C9" i="8"/>
  <c r="C10" i="8"/>
  <c r="C11" i="8"/>
  <c r="C12" i="8"/>
  <c r="C13" i="8"/>
  <c r="C14" i="8"/>
  <c r="C15" i="8"/>
  <c r="C16" i="8"/>
  <c r="C17" i="8"/>
  <c r="C18" i="8"/>
  <c r="C19" i="8"/>
  <c r="C20" i="8"/>
  <c r="C21" i="8"/>
  <c r="C22" i="8"/>
  <c r="C23" i="8"/>
  <c r="C24" i="8"/>
  <c r="C25" i="8"/>
  <c r="C26" i="8"/>
  <c r="C27" i="8"/>
  <c r="C8" i="8"/>
  <c r="B8" i="8"/>
  <c r="E17" i="7"/>
  <c r="D21" i="14" l="1"/>
  <c r="E21" i="14" s="1"/>
  <c r="E22" i="14" s="1"/>
  <c r="E23" i="14"/>
  <c r="B23" i="7"/>
  <c r="L9" i="1"/>
  <c r="B11" i="1" s="1"/>
  <c r="K5" i="10"/>
  <c r="I9" i="1"/>
  <c r="K4" i="10" s="1"/>
  <c r="E24" i="14" l="1"/>
  <c r="E28" i="14" s="1"/>
  <c r="B12" i="10"/>
  <c r="A12" i="11" s="1"/>
  <c r="B20" i="10"/>
  <c r="A20" i="11" s="1"/>
  <c r="B23" i="10"/>
  <c r="A23" i="11" s="1"/>
  <c r="B19" i="10"/>
  <c r="A19" i="11" s="1"/>
  <c r="B13" i="10"/>
  <c r="A13" i="11" s="1"/>
  <c r="B21" i="10"/>
  <c r="A21" i="11" s="1"/>
  <c r="B7" i="10"/>
  <c r="A7" i="11" s="1"/>
  <c r="B14" i="10"/>
  <c r="A14" i="11" s="1"/>
  <c r="B22" i="10"/>
  <c r="A22" i="11" s="1"/>
  <c r="B15" i="10"/>
  <c r="A15" i="11" s="1"/>
  <c r="B11" i="10"/>
  <c r="A11" i="11" s="1"/>
  <c r="B8" i="10"/>
  <c r="A8" i="11" s="1"/>
  <c r="B16" i="10"/>
  <c r="A16" i="11" s="1"/>
  <c r="B24" i="10"/>
  <c r="A24" i="11" s="1"/>
  <c r="B10" i="10"/>
  <c r="A10" i="11" s="1"/>
  <c r="B18" i="10"/>
  <c r="A18" i="11" s="1"/>
  <c r="B26" i="10"/>
  <c r="A26" i="11" s="1"/>
  <c r="B9" i="10"/>
  <c r="A9" i="11" s="1"/>
  <c r="B17" i="10"/>
  <c r="A17" i="11" s="1"/>
  <c r="B25" i="10"/>
  <c r="A25" i="11" s="1"/>
  <c r="B17" i="1"/>
  <c r="A14" i="8" s="1"/>
  <c r="B25" i="1"/>
  <c r="A22" i="8" s="1"/>
  <c r="B12" i="1"/>
  <c r="A9" i="8" s="1"/>
  <c r="B20" i="1"/>
  <c r="A17" i="8" s="1"/>
  <c r="B18" i="1"/>
  <c r="A15" i="8" s="1"/>
  <c r="B26" i="1"/>
  <c r="A23" i="8" s="1"/>
  <c r="A8" i="8"/>
  <c r="B16" i="1"/>
  <c r="A13" i="8" s="1"/>
  <c r="B19" i="1"/>
  <c r="A16" i="8" s="1"/>
  <c r="B27" i="1"/>
  <c r="A24" i="8" s="1"/>
  <c r="B28" i="1"/>
  <c r="A25" i="8" s="1"/>
  <c r="B13" i="1"/>
  <c r="A10" i="8" s="1"/>
  <c r="B21" i="1"/>
  <c r="A18" i="8" s="1"/>
  <c r="B29" i="1"/>
  <c r="A26" i="8" s="1"/>
  <c r="B15" i="1"/>
  <c r="A12" i="8" s="1"/>
  <c r="B23" i="1"/>
  <c r="A20" i="8" s="1"/>
  <c r="B24" i="1"/>
  <c r="A21" i="8" s="1"/>
  <c r="B14" i="1"/>
  <c r="A11" i="8" s="1"/>
  <c r="B22" i="1"/>
  <c r="A19" i="8" s="1"/>
  <c r="B30" i="1"/>
  <c r="A27" i="8" s="1"/>
  <c r="C31" i="14" l="1"/>
  <c r="B32" i="14" s="1"/>
  <c r="E23" i="7"/>
  <c r="E24" i="7" l="1"/>
  <c r="E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mandy sutton</author>
  </authors>
  <commentList>
    <comment ref="F2" authorId="0" shapeId="0" xr:uid="{00000000-0006-0000-0200-000001000000}">
      <text>
        <r>
          <rPr>
            <b/>
            <sz val="9"/>
            <color indexed="81"/>
            <rFont val="Tahoma"/>
            <family val="2"/>
          </rPr>
          <t>Office Use Only</t>
        </r>
      </text>
    </comment>
    <comment ref="C9" authorId="0" shapeId="0" xr:uid="{00000000-0006-0000-0200-000002000000}">
      <text>
        <r>
          <rPr>
            <b/>
            <sz val="9"/>
            <color indexed="81"/>
            <rFont val="Tahoma"/>
            <family val="2"/>
          </rPr>
          <t>Office Use Only</t>
        </r>
      </text>
    </comment>
  </commentList>
</comments>
</file>

<file path=xl/sharedStrings.xml><?xml version="1.0" encoding="utf-8"?>
<sst xmlns="http://schemas.openxmlformats.org/spreadsheetml/2006/main" count="284" uniqueCount="233">
  <si>
    <t>Name</t>
  </si>
  <si>
    <t>Company</t>
  </si>
  <si>
    <t>Address</t>
  </si>
  <si>
    <t>Email</t>
  </si>
  <si>
    <t>CONTACT/PAYMENT INFORMATION</t>
  </si>
  <si>
    <t>Total no. samples</t>
  </si>
  <si>
    <t>Date of dispatch</t>
  </si>
  <si>
    <t xml:space="preserve">Suspected identity of species </t>
  </si>
  <si>
    <t>Group A. Carnivores.</t>
  </si>
  <si>
    <t>Vulpes vulpes</t>
  </si>
  <si>
    <t>Otter</t>
  </si>
  <si>
    <t>Lutra lutra</t>
  </si>
  <si>
    <t>Martes martes</t>
  </si>
  <si>
    <t>Group B. Small mammals.</t>
  </si>
  <si>
    <t>Water shrew</t>
  </si>
  <si>
    <t>Neomys fodiens</t>
  </si>
  <si>
    <t>Common shrew</t>
  </si>
  <si>
    <t>Sorex araneus</t>
  </si>
  <si>
    <t>Pygmy shrew</t>
  </si>
  <si>
    <t>Sorex minutus</t>
  </si>
  <si>
    <t>Lesser white toothed shrew</t>
  </si>
  <si>
    <t>Crocidura suaveolens</t>
  </si>
  <si>
    <t>European water vole</t>
  </si>
  <si>
    <t>Bank vole</t>
  </si>
  <si>
    <t>Myodes glareolus</t>
  </si>
  <si>
    <t>Field vole</t>
  </si>
  <si>
    <t>Microtus agrestis</t>
  </si>
  <si>
    <t>Common vole</t>
  </si>
  <si>
    <t>Microtus arvalis</t>
  </si>
  <si>
    <t>Yellow-necked mouse</t>
  </si>
  <si>
    <t>Apodemus flavicollis</t>
  </si>
  <si>
    <t>Wood mouse</t>
  </si>
  <si>
    <t>Apodemus sylvaticus</t>
  </si>
  <si>
    <t>House mouse</t>
  </si>
  <si>
    <t>Mus musculus</t>
  </si>
  <si>
    <t>Muscardinus avellanarius</t>
  </si>
  <si>
    <t>Group C. Bats.</t>
  </si>
  <si>
    <t>Rhinolophus ferrumequinum</t>
  </si>
  <si>
    <t>Rhinolophus hipposideros</t>
  </si>
  <si>
    <t>Western barbastelle</t>
  </si>
  <si>
    <t>Barbastella barbastellus</t>
  </si>
  <si>
    <t>Serotine</t>
  </si>
  <si>
    <t>Eptesicus serotinus</t>
  </si>
  <si>
    <t>Alcathoe bat</t>
  </si>
  <si>
    <t>Myotis alcathoe</t>
  </si>
  <si>
    <t>Bechstein's bat</t>
  </si>
  <si>
    <t>Brandt's bat</t>
  </si>
  <si>
    <t>Daubenton's bat</t>
  </si>
  <si>
    <t>Mouse-eared bat</t>
  </si>
  <si>
    <t>Myotis myotis</t>
  </si>
  <si>
    <t>Whiskered bat</t>
  </si>
  <si>
    <t>Myotis mystacinus</t>
  </si>
  <si>
    <t>Natterer's bat</t>
  </si>
  <si>
    <t>Myotis nattereri</t>
  </si>
  <si>
    <t>Leisler's bat (Lesser noctule)</t>
  </si>
  <si>
    <t>Nyctalus leisleri</t>
  </si>
  <si>
    <t>Noctule bat</t>
  </si>
  <si>
    <t>Nyctalus noctula</t>
  </si>
  <si>
    <t>Nathusius's pipistrelle</t>
  </si>
  <si>
    <t>Pipistrellus nathusii</t>
  </si>
  <si>
    <t>Common pipistrelle</t>
  </si>
  <si>
    <t>Pipistrellus pipistrellus</t>
  </si>
  <si>
    <t>Soprano pipistrelle</t>
  </si>
  <si>
    <t>Pipistrellus pygmaeus</t>
  </si>
  <si>
    <t>Brown long-eared bat</t>
  </si>
  <si>
    <t>Plecotus auritus</t>
  </si>
  <si>
    <t>Grey long-eared bat</t>
  </si>
  <si>
    <t>Plecotus austriacus</t>
  </si>
  <si>
    <t>Sciurus vulgaris</t>
  </si>
  <si>
    <t>Sciurus carolinensis</t>
  </si>
  <si>
    <t>Name (sender)</t>
  </si>
  <si>
    <t>Phone</t>
  </si>
  <si>
    <t>Faecal</t>
  </si>
  <si>
    <t>Tissue sample</t>
  </si>
  <si>
    <t>Sample Types</t>
  </si>
  <si>
    <t>Prices</t>
  </si>
  <si>
    <t>Weights</t>
  </si>
  <si>
    <t>less than 1g</t>
  </si>
  <si>
    <t>1 - 5g</t>
  </si>
  <si>
    <t>5-10g</t>
  </si>
  <si>
    <t>other (please specify)</t>
  </si>
  <si>
    <t>Fur</t>
  </si>
  <si>
    <t>Swab</t>
  </si>
  <si>
    <t>Other</t>
  </si>
  <si>
    <t>Service</t>
  </si>
  <si>
    <t>Express</t>
  </si>
  <si>
    <t>Standard</t>
  </si>
  <si>
    <t>Ord No.</t>
  </si>
  <si>
    <t>Possible</t>
  </si>
  <si>
    <t>Yes</t>
  </si>
  <si>
    <t>No</t>
  </si>
  <si>
    <t>VAT</t>
  </si>
  <si>
    <t>First Name</t>
  </si>
  <si>
    <t>Last Name</t>
  </si>
  <si>
    <t>Additional Copies of Report to:</t>
  </si>
  <si>
    <t>A. Carnivores.</t>
  </si>
  <si>
    <t>B. Small mammals.</t>
  </si>
  <si>
    <t>C. Bats.</t>
  </si>
  <si>
    <t>DNA  Analysis</t>
  </si>
  <si>
    <t>Postcode</t>
  </si>
  <si>
    <t>Swift Ecology Ltd.</t>
  </si>
  <si>
    <t>Fartown Barn</t>
  </si>
  <si>
    <t>Pensax</t>
  </si>
  <si>
    <t>Abberley</t>
  </si>
  <si>
    <t>Worcestershire</t>
  </si>
  <si>
    <t>WR6 6AE</t>
  </si>
  <si>
    <t>Receipt No.</t>
  </si>
  <si>
    <t>Date:</t>
  </si>
  <si>
    <t>bases</t>
  </si>
  <si>
    <t>match%</t>
  </si>
  <si>
    <t>primers</t>
  </si>
  <si>
    <t>Ct</t>
  </si>
  <si>
    <t>code</t>
  </si>
  <si>
    <t>Sequencing</t>
  </si>
  <si>
    <t>qPCR</t>
  </si>
  <si>
    <t>COMMENTS</t>
  </si>
  <si>
    <t>SPECIES</t>
  </si>
  <si>
    <t>DNA EXTRACT</t>
  </si>
  <si>
    <t xml:space="preserve">Suspected identity of sample
</t>
  </si>
  <si>
    <t>Group</t>
  </si>
  <si>
    <t>SAMPLES</t>
  </si>
  <si>
    <t>Author</t>
  </si>
  <si>
    <t>Report date to SEL</t>
  </si>
  <si>
    <t>POSITIVE CONTROL SAMPLE</t>
  </si>
  <si>
    <t>For Guidance click here</t>
  </si>
  <si>
    <t>Sample
Number</t>
  </si>
  <si>
    <t>Sub Total</t>
  </si>
  <si>
    <t>FOR LABORATORY USE ONLY</t>
  </si>
  <si>
    <t>Company No. 6233860. Registered in England and Wales. 
VAT Reg No:. 901 5587 33</t>
  </si>
  <si>
    <t>From:</t>
  </si>
  <si>
    <t>VAT RECEIPT</t>
  </si>
  <si>
    <t>1)</t>
  </si>
  <si>
    <t>2)</t>
  </si>
  <si>
    <t>3)</t>
  </si>
  <si>
    <t>4)</t>
  </si>
  <si>
    <t>5)</t>
  </si>
  <si>
    <t>Charge for Express service (per sample)</t>
  </si>
  <si>
    <t xml:space="preserve">Price </t>
  </si>
  <si>
    <t>Date collected</t>
  </si>
  <si>
    <t>Type</t>
  </si>
  <si>
    <t>Species Group (see tab 3)</t>
  </si>
  <si>
    <t>Price each</t>
  </si>
  <si>
    <t>Samples</t>
  </si>
  <si>
    <t xml:space="preserve">Date </t>
  </si>
  <si>
    <t>Yes/No</t>
  </si>
  <si>
    <t>SAMPLE NUMBER</t>
  </si>
  <si>
    <t>Red fox</t>
  </si>
  <si>
    <t>Pine marten</t>
  </si>
  <si>
    <t>Arvicola amphibius</t>
  </si>
  <si>
    <t>Hazel dormouse</t>
  </si>
  <si>
    <t>Greater horseshoe bat</t>
  </si>
  <si>
    <t>Lesser horseshoe bat</t>
  </si>
  <si>
    <t>Myotis bechsteinii</t>
  </si>
  <si>
    <t>Myotis brandtii</t>
  </si>
  <si>
    <t>Myotis daubentonii</t>
  </si>
  <si>
    <t>Red squirrel</t>
  </si>
  <si>
    <t>Grey squirrel</t>
  </si>
  <si>
    <t>Species Groups</t>
  </si>
  <si>
    <t>For additional samples</t>
  </si>
  <si>
    <t>FOR LABORATORY USE ONLY
Page 2</t>
  </si>
  <si>
    <t>6)</t>
  </si>
  <si>
    <t>7)</t>
  </si>
  <si>
    <t>Payment Reference Number</t>
  </si>
  <si>
    <t>Click here to check whether Express service currently available</t>
  </si>
  <si>
    <t>Payment Ref Number:</t>
  </si>
  <si>
    <t>Site description / comments (Optional)</t>
  </si>
  <si>
    <t>This receipt is invalid 
without a Receipt Number</t>
  </si>
  <si>
    <t>Site description / comments (optional)</t>
  </si>
  <si>
    <t>D. Other mammals.</t>
  </si>
  <si>
    <t>At busy times there may be delays so please contact us again only if you have not received a reply within one working day. </t>
  </si>
  <si>
    <t>8)</t>
  </si>
  <si>
    <t xml:space="preserve">Bank transfer (by arrangement only): 
Pay quoting Payment Reference Number and send bank payment confirmation to SEL with completed form. </t>
  </si>
  <si>
    <t>Samples must be sent within 2 working days of this date</t>
  </si>
  <si>
    <t>Tab 2</t>
  </si>
  <si>
    <t>DNA ANALYSIS FORM
INSTRUCTIONS FOR COMPLETION</t>
  </si>
  <si>
    <t>Total number of Samples (over 20 use both sample info sheets)</t>
  </si>
  <si>
    <t>If you already have a Swift Code, enter it here:</t>
  </si>
  <si>
    <t>for more than 40 samples, please contact us</t>
  </si>
  <si>
    <t>Quantity of Single Species Samples</t>
  </si>
  <si>
    <t>your total to pay is</t>
  </si>
  <si>
    <t>CHOOSE</t>
  </si>
  <si>
    <t>Sub Total:</t>
  </si>
  <si>
    <r>
      <rPr>
        <sz val="11"/>
        <color theme="1"/>
        <rFont val="Calibri"/>
        <family val="2"/>
        <scheme val="minor"/>
      </rPr>
      <t xml:space="preserve">If your business is non-commercial you may apply for a Swift Discount Code. More info in </t>
    </r>
    <r>
      <rPr>
        <u/>
        <sz val="11"/>
        <color theme="10"/>
        <rFont val="Calibri"/>
        <family val="2"/>
        <scheme val="minor"/>
      </rPr>
      <t>FAQs</t>
    </r>
  </si>
  <si>
    <t>single</t>
  </si>
  <si>
    <t>mixed</t>
  </si>
  <si>
    <t>single comm</t>
  </si>
  <si>
    <t>single non-comm</t>
  </si>
  <si>
    <t xml:space="preserve">Print Tab 2 of the processed form and enclose with the samples. </t>
  </si>
  <si>
    <t>Samples must be dispatched within 2 working days of receipt of processed form.</t>
  </si>
  <si>
    <t>DISPATCH SAMPLES TO:</t>
  </si>
  <si>
    <t>Outside EU – VAT charged.</t>
  </si>
  <si>
    <t>y</t>
  </si>
  <si>
    <t>n</t>
  </si>
  <si>
    <t>Other EU country with VAT Number</t>
  </si>
  <si>
    <t>UK (excl Channel Is)</t>
  </si>
  <si>
    <t>Channel Is</t>
  </si>
  <si>
    <t>Other EU Country no VAT number</t>
  </si>
  <si>
    <t>Country - Please select from dropdown box &gt;&gt;</t>
  </si>
  <si>
    <t>If other EU country with VAT Number please enter No. here &gt;</t>
  </si>
  <si>
    <t>Quantity of Multiple species samples (bats/small mammals only)</t>
  </si>
  <si>
    <t>Single or multiple species sample</t>
  </si>
  <si>
    <t>Sample Numbers and address for dispatch will be supplied when we return form to you</t>
  </si>
  <si>
    <t>Use the most recent version of the form:</t>
  </si>
  <si>
    <t>downloadable here</t>
  </si>
  <si>
    <t>You may need to enable editing once opened.</t>
  </si>
  <si>
    <r>
      <t xml:space="preserve">Complete Tab </t>
    </r>
    <r>
      <rPr>
        <b/>
        <sz val="12"/>
        <color rgb="FF000000"/>
        <rFont val="Calibri"/>
        <family val="2"/>
        <scheme val="minor"/>
      </rPr>
      <t>1: Payment</t>
    </r>
    <r>
      <rPr>
        <sz val="12"/>
        <color rgb="FF000000"/>
        <rFont val="Calibri"/>
        <family val="2"/>
        <scheme val="minor"/>
      </rPr>
      <t xml:space="preserve"> first (ALL blue boxes) otherwise later pages will not populate correctly.  Payment is required in advance, by credit/debit card online, or, if previously arranged, electronic bank transfer.  We are not able to take payments over the telephone.</t>
    </r>
  </si>
  <si>
    <r>
      <t xml:space="preserve">Once Tab 1 complete and payment made, complete Tab </t>
    </r>
    <r>
      <rPr>
        <b/>
        <sz val="12"/>
        <color rgb="FF000000"/>
        <rFont val="Calibri"/>
        <family val="2"/>
        <scheme val="minor"/>
      </rPr>
      <t>2: Contact and Sample information</t>
    </r>
    <r>
      <rPr>
        <sz val="12"/>
        <color rgb="FF000000"/>
        <rFont val="Calibri"/>
        <family val="2"/>
        <scheme val="minor"/>
      </rPr>
      <t xml:space="preserve"> (ALL blue boxes).  If you have &gt; 20 samples continue onto Tab 2a.</t>
    </r>
  </si>
  <si>
    <t>dna@swiftecology.co.uk</t>
  </si>
  <si>
    <t xml:space="preserve">If paying by bank transfer, attach your bank’s confirmation of payment (or screenshot).  </t>
  </si>
  <si>
    <t>Once payment is received we will  issue your processed form (including order/sample numbers) and VAT receipt, normally within 6 working hours.</t>
  </si>
  <si>
    <t>Mark the samples clearly with the full sample numbers. Eg  SEL1234-1. The full sample number will be provided on the processed form.</t>
  </si>
  <si>
    <t xml:space="preserve">By using the service you agree to abide by our </t>
  </si>
  <si>
    <t>Address line 1</t>
  </si>
  <si>
    <t>Address line 2</t>
  </si>
  <si>
    <t>Address line 3</t>
  </si>
  <si>
    <t>Invoice Address (overwrite if different)</t>
  </si>
  <si>
    <t>Site postcode/ post town /grid ref</t>
  </si>
  <si>
    <t>N/A</t>
  </si>
  <si>
    <t>ynna</t>
  </si>
  <si>
    <t>Terms and Conditions (including FAQs).</t>
  </si>
  <si>
    <t xml:space="preserve">A) EMAIL THE COMPLETED FORM TO SWIFT ECOLOGY TO OBTAIN SAMPLE/ORDER NUMBERS. 
B) LAB ADDRESS WILL BE PROVIDED WHEN THE FORM IS RETURNED TO YOU.  SEND SAMPLES BY POST TO LAB.  DO NOT SEND TO SWIFT ECOLOGY. 
C) AFFIX CORRECT POSTAGE - LARGE LETTER RATE USUALLY REQUIRED - AND USE WELL-SEALED PADDED ENVELOPE </t>
  </si>
  <si>
    <t>Address line 4</t>
  </si>
  <si>
    <t>Suspected identity of species  (optional)</t>
  </si>
  <si>
    <t>Ecotype Genetics Ltd, Unit 18, Sussex Innovation Centre Falmer, Science Park Square, Falmer, Brighton, BN1 9SB</t>
  </si>
  <si>
    <t>Payment Ref No.:</t>
  </si>
  <si>
    <t>Was this sample a recognisable pellet/scat on collection?</t>
  </si>
  <si>
    <t>Complete ALL solid blue boxes (shaded ones are optional). 
Green boxes are automatically generated</t>
  </si>
  <si>
    <t>Complete ALL solid blue boxes
(shaded ones are optional). 
Green boxes are automatically generated</t>
  </si>
  <si>
    <t>Last updated:22-02-19</t>
  </si>
  <si>
    <t>Date of Payment (ddmmyy eg 021218)</t>
  </si>
  <si>
    <t>Tick to select Express service (CHECK AVAILABILITY BELOW)</t>
  </si>
  <si>
    <r>
      <t>Save the completed document using the Payment Reference Numb</t>
    </r>
    <r>
      <rPr>
        <sz val="12"/>
        <rFont val="Calibri"/>
        <family val="2"/>
        <scheme val="minor"/>
      </rPr>
      <t>er (Tab 2)</t>
    </r>
    <r>
      <rPr>
        <sz val="12"/>
        <color theme="1"/>
        <rFont val="Calibri"/>
        <family val="2"/>
        <scheme val="minor"/>
      </rPr>
      <t xml:space="preserve"> as the filename, and email the entire document to </t>
    </r>
  </si>
  <si>
    <t>Group D. Other mammals.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</si>
</sst>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
  </numFmts>
  <fonts count="40"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u/>
      <sz val="11"/>
      <color theme="10"/>
      <name val="Calibri"/>
      <family val="2"/>
      <scheme val="minor"/>
    </font>
    <font>
      <sz val="10"/>
      <color theme="1"/>
      <name val="Calibri"/>
      <family val="2"/>
      <scheme val="minor"/>
    </font>
    <font>
      <sz val="36"/>
      <color theme="1"/>
      <name val="Calibri"/>
      <family val="2"/>
      <scheme val="minor"/>
    </font>
    <font>
      <b/>
      <sz val="10"/>
      <color theme="1"/>
      <name val="Calibri"/>
      <family val="2"/>
      <scheme val="minor"/>
    </font>
    <font>
      <sz val="10"/>
      <color rgb="FF0070C0"/>
      <name val="Calibri"/>
      <family val="2"/>
      <scheme val="minor"/>
    </font>
    <font>
      <b/>
      <sz val="10"/>
      <name val="Calibri"/>
      <family val="2"/>
      <scheme val="minor"/>
    </font>
    <font>
      <sz val="14"/>
      <color rgb="FF000000"/>
      <name val="Arial"/>
      <family val="2"/>
    </font>
    <font>
      <b/>
      <sz val="10"/>
      <name val="Arial"/>
      <family val="2"/>
    </font>
    <font>
      <b/>
      <sz val="14"/>
      <name val="Arial"/>
      <family val="2"/>
    </font>
    <font>
      <sz val="14"/>
      <color rgb="FF000000"/>
      <name val="Calibri"/>
      <family val="2"/>
      <scheme val="minor"/>
    </font>
    <font>
      <sz val="26"/>
      <color theme="1"/>
      <name val="Calibri"/>
      <family val="2"/>
      <scheme val="minor"/>
    </font>
    <font>
      <u/>
      <sz val="14"/>
      <color theme="10"/>
      <name val="Calibri"/>
      <family val="2"/>
      <scheme val="minor"/>
    </font>
    <font>
      <b/>
      <sz val="18"/>
      <color rgb="FFFF0000"/>
      <name val="Arial"/>
      <family val="2"/>
    </font>
    <font>
      <b/>
      <sz val="12"/>
      <name val="Arial"/>
      <family val="2"/>
    </font>
    <font>
      <sz val="12"/>
      <name val="Arial"/>
      <family val="2"/>
    </font>
    <font>
      <b/>
      <sz val="8"/>
      <name val="Arial"/>
      <family val="2"/>
    </font>
    <font>
      <i/>
      <sz val="10"/>
      <color theme="1"/>
      <name val="Calibri"/>
      <family val="2"/>
      <scheme val="minor"/>
    </font>
    <font>
      <b/>
      <i/>
      <sz val="10"/>
      <color theme="1"/>
      <name val="Calibri"/>
      <family val="2"/>
      <scheme val="minor"/>
    </font>
    <font>
      <sz val="11"/>
      <color theme="0"/>
      <name val="Calibri"/>
      <family val="2"/>
      <scheme val="minor"/>
    </font>
    <font>
      <sz val="28"/>
      <name val="Calibri"/>
      <family val="2"/>
      <scheme val="minor"/>
    </font>
    <font>
      <sz val="24"/>
      <color theme="1"/>
      <name val="Calibri"/>
      <family val="2"/>
      <scheme val="minor"/>
    </font>
    <font>
      <sz val="12"/>
      <color theme="1"/>
      <name val="Calibri"/>
      <family val="2"/>
      <scheme val="minor"/>
    </font>
    <font>
      <sz val="12"/>
      <color rgb="FF000000"/>
      <name val="Calibri"/>
      <family val="2"/>
      <scheme val="minor"/>
    </font>
    <font>
      <b/>
      <sz val="10"/>
      <color rgb="FFFF0000"/>
      <name val="Calibri"/>
      <family val="2"/>
      <scheme val="minor"/>
    </font>
    <font>
      <i/>
      <sz val="11"/>
      <color theme="1"/>
      <name val="Calibri"/>
      <family val="2"/>
      <scheme val="minor"/>
    </font>
    <font>
      <b/>
      <sz val="9"/>
      <color indexed="81"/>
      <name val="Tahoma"/>
      <family val="2"/>
    </font>
    <font>
      <u/>
      <sz val="18"/>
      <color theme="10"/>
      <name val="Calibri"/>
      <family val="2"/>
      <scheme val="minor"/>
    </font>
    <font>
      <sz val="18"/>
      <color theme="1"/>
      <name val="Calibri"/>
      <family val="2"/>
      <scheme val="minor"/>
    </font>
    <font>
      <b/>
      <sz val="12"/>
      <color rgb="FF000000"/>
      <name val="Calibri"/>
      <family val="2"/>
      <scheme val="minor"/>
    </font>
    <font>
      <u/>
      <sz val="12"/>
      <color theme="10"/>
      <name val="Calibri"/>
      <family val="2"/>
      <scheme val="minor"/>
    </font>
    <font>
      <sz val="22"/>
      <color theme="1"/>
      <name val="Calibri"/>
      <family val="2"/>
      <scheme val="minor"/>
    </font>
    <font>
      <b/>
      <sz val="12"/>
      <color theme="1"/>
      <name val="Calibri"/>
      <family val="2"/>
      <scheme val="minor"/>
    </font>
    <font>
      <b/>
      <sz val="18"/>
      <color theme="1"/>
      <name val="Calibri"/>
      <family val="2"/>
      <scheme val="minor"/>
    </font>
    <font>
      <b/>
      <sz val="14"/>
      <color theme="1"/>
      <name val="Calibri"/>
      <family val="2"/>
      <scheme val="minor"/>
    </font>
    <font>
      <sz val="12"/>
      <name val="Calibri"/>
      <family val="2"/>
      <scheme val="minor"/>
    </font>
    <font>
      <b/>
      <sz val="11"/>
      <name val="Arial"/>
      <family val="2"/>
    </font>
  </fonts>
  <fills count="12">
    <fill>
      <patternFill patternType="none"/>
    </fill>
    <fill>
      <patternFill patternType="gray125"/>
    </fill>
    <fill>
      <patternFill patternType="solid">
        <fgColor rgb="FFF7F781"/>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7" tint="0.39997558519241921"/>
        <bgColor indexed="64"/>
      </patternFill>
    </fill>
    <fill>
      <patternFill patternType="solid">
        <fgColor theme="0"/>
        <bgColor indexed="64"/>
      </patternFill>
    </fill>
    <fill>
      <patternFill patternType="darkUp">
        <fgColor theme="0"/>
      </patternFill>
    </fill>
    <fill>
      <patternFill patternType="solid">
        <fgColor rgb="FFC7E6A4"/>
        <bgColor indexed="64"/>
      </patternFill>
    </fill>
    <fill>
      <patternFill patternType="solid">
        <fgColor theme="7" tint="0.59996337778862885"/>
        <bgColor indexed="64"/>
      </patternFill>
    </fill>
    <fill>
      <patternFill patternType="darkUp">
        <fgColor theme="0"/>
        <bgColor theme="0"/>
      </patternFill>
    </fill>
    <fill>
      <patternFill patternType="solid">
        <fgColor theme="2" tint="-0.2499465926084170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6">
    <xf numFmtId="0" fontId="0" fillId="0" borderId="0"/>
    <xf numFmtId="44" fontId="3" fillId="0" borderId="0" applyFont="0" applyFill="0" applyBorder="0" applyAlignment="0" applyProtection="0"/>
    <xf numFmtId="0" fontId="4"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cellStyleXfs>
  <cellXfs count="297">
    <xf numFmtId="0" fontId="0" fillId="0" borderId="0" xfId="0"/>
    <xf numFmtId="0" fontId="1" fillId="0" borderId="0" xfId="0" applyFont="1"/>
    <xf numFmtId="0" fontId="0" fillId="0" borderId="0" xfId="0" applyAlignment="1">
      <alignment wrapText="1"/>
    </xf>
    <xf numFmtId="0" fontId="5" fillId="0" borderId="0" xfId="0" applyFont="1" applyAlignment="1">
      <alignment horizontal="left" vertical="top" wrapText="1"/>
    </xf>
    <xf numFmtId="0" fontId="9" fillId="0" borderId="1" xfId="0" applyFont="1" applyBorder="1" applyAlignment="1">
      <alignment horizontal="left" vertical="top" wrapText="1"/>
    </xf>
    <xf numFmtId="0" fontId="0" fillId="0" borderId="0" xfId="0" applyAlignment="1">
      <alignment horizontal="left"/>
    </xf>
    <xf numFmtId="0" fontId="10" fillId="0" borderId="0" xfId="0" applyFont="1"/>
    <xf numFmtId="0" fontId="2" fillId="0" borderId="0" xfId="0" applyFont="1" applyAlignment="1">
      <alignment horizontal="left" vertical="top" wrapText="1"/>
    </xf>
    <xf numFmtId="164" fontId="5" fillId="2" borderId="1" xfId="0" applyNumberFormat="1" applyFont="1" applyFill="1" applyBorder="1" applyAlignment="1" applyProtection="1">
      <alignment horizontal="left" vertical="top" wrapText="1"/>
      <protection locked="0"/>
    </xf>
    <xf numFmtId="0" fontId="11" fillId="3" borderId="14"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20"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7"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1" xfId="0" applyFont="1" applyFill="1" applyBorder="1" applyAlignment="1">
      <alignment horizontal="left" vertical="top" wrapText="1"/>
    </xf>
    <xf numFmtId="0" fontId="7" fillId="0" borderId="0" xfId="0" applyFont="1" applyAlignment="1">
      <alignment horizontal="left" vertical="top" wrapText="1"/>
    </xf>
    <xf numFmtId="0" fontId="0" fillId="0" borderId="31" xfId="0" applyBorder="1"/>
    <xf numFmtId="0" fontId="0" fillId="0" borderId="30" xfId="0" applyBorder="1"/>
    <xf numFmtId="0" fontId="0" fillId="0" borderId="15" xfId="0" applyBorder="1" applyAlignment="1">
      <alignment horizontal="left"/>
    </xf>
    <xf numFmtId="0" fontId="0" fillId="0" borderId="16" xfId="0" applyBorder="1"/>
    <xf numFmtId="44" fontId="0" fillId="0" borderId="16" xfId="0" applyNumberFormat="1" applyBorder="1"/>
    <xf numFmtId="0" fontId="0" fillId="0" borderId="17" xfId="0" applyBorder="1" applyAlignment="1">
      <alignment horizontal="left"/>
    </xf>
    <xf numFmtId="0" fontId="0" fillId="0" borderId="18" xfId="0" applyBorder="1"/>
    <xf numFmtId="0" fontId="0" fillId="0" borderId="19" xfId="0" applyBorder="1"/>
    <xf numFmtId="0" fontId="0" fillId="0" borderId="15" xfId="0" applyBorder="1" applyAlignment="1">
      <alignment horizontal="right"/>
    </xf>
    <xf numFmtId="0" fontId="5" fillId="0" borderId="1" xfId="0" applyFont="1" applyBorder="1" applyAlignment="1">
      <alignment horizontal="left" vertical="top" wrapText="1"/>
    </xf>
    <xf numFmtId="0" fontId="0" fillId="2" borderId="1" xfId="0" applyFill="1" applyBorder="1" applyAlignment="1" applyProtection="1">
      <alignment horizontal="left"/>
      <protection locked="0"/>
    </xf>
    <xf numFmtId="0" fontId="7" fillId="0" borderId="1" xfId="0" applyFont="1" applyBorder="1" applyAlignment="1">
      <alignment horizontal="right" vertical="top" wrapText="1"/>
    </xf>
    <xf numFmtId="0" fontId="0" fillId="0" borderId="1" xfId="0" applyBorder="1" applyAlignment="1">
      <alignment horizontal="right"/>
    </xf>
    <xf numFmtId="0" fontId="7" fillId="0" borderId="1" xfId="0" applyFont="1" applyBorder="1" applyAlignment="1">
      <alignment horizontal="left" vertical="top" wrapText="1"/>
    </xf>
    <xf numFmtId="0" fontId="5" fillId="2" borderId="1" xfId="0" applyFont="1" applyFill="1" applyBorder="1" applyAlignment="1" applyProtection="1">
      <alignment horizontal="left" vertical="top" wrapText="1"/>
      <protection locked="0"/>
    </xf>
    <xf numFmtId="0" fontId="0" fillId="0" borderId="31" xfId="0" applyBorder="1" applyAlignment="1">
      <alignment wrapText="1"/>
    </xf>
    <xf numFmtId="0" fontId="0" fillId="0" borderId="30" xfId="0" applyBorder="1" applyAlignment="1">
      <alignment wrapText="1"/>
    </xf>
    <xf numFmtId="0" fontId="0" fillId="0" borderId="16" xfId="0" applyBorder="1" applyAlignment="1">
      <alignment wrapText="1"/>
    </xf>
    <xf numFmtId="0" fontId="14" fillId="0" borderId="0" xfId="0" applyFont="1" applyAlignment="1">
      <alignment horizontal="center" wrapText="1"/>
    </xf>
    <xf numFmtId="0" fontId="0" fillId="0" borderId="19" xfId="0" applyBorder="1" applyAlignment="1">
      <alignment wrapText="1"/>
    </xf>
    <xf numFmtId="0" fontId="7" fillId="0" borderId="1" xfId="0" applyFont="1" applyBorder="1" applyAlignment="1">
      <alignment vertical="top" wrapText="1"/>
    </xf>
    <xf numFmtId="0" fontId="5" fillId="0" borderId="8"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5" fillId="0" borderId="11" xfId="0" applyFont="1" applyBorder="1" applyAlignment="1">
      <alignment horizontal="left" vertical="top" wrapText="1"/>
    </xf>
    <xf numFmtId="0" fontId="0" fillId="0" borderId="13" xfId="0" applyBorder="1" applyAlignment="1">
      <alignment horizontal="left"/>
    </xf>
    <xf numFmtId="0" fontId="1" fillId="0" borderId="15" xfId="0" applyFont="1" applyBorder="1" applyAlignment="1">
      <alignment horizontal="left"/>
    </xf>
    <xf numFmtId="0" fontId="7" fillId="0" borderId="36" xfId="0" applyFont="1" applyBorder="1" applyAlignment="1">
      <alignment horizontal="left" vertical="center"/>
    </xf>
    <xf numFmtId="0" fontId="5" fillId="0" borderId="37" xfId="0" applyFont="1" applyBorder="1" applyAlignment="1">
      <alignment horizontal="left" vertical="center"/>
    </xf>
    <xf numFmtId="0" fontId="20" fillId="0" borderId="19" xfId="0" applyFont="1" applyBorder="1" applyAlignment="1">
      <alignment horizontal="left" vertical="center"/>
    </xf>
    <xf numFmtId="0" fontId="5" fillId="0" borderId="1" xfId="0" applyFont="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17" fillId="4" borderId="1" xfId="0" applyFont="1" applyFill="1" applyBorder="1" applyAlignment="1">
      <alignment vertical="top" wrapText="1"/>
    </xf>
    <xf numFmtId="0" fontId="7" fillId="0" borderId="28" xfId="0" applyFont="1" applyBorder="1" applyAlignment="1">
      <alignment horizontal="left" vertical="center"/>
    </xf>
    <xf numFmtId="0" fontId="26" fillId="0" borderId="0" xfId="0" applyFont="1" applyAlignment="1">
      <alignment horizontal="left" vertical="top" wrapText="1"/>
    </xf>
    <xf numFmtId="0" fontId="25" fillId="0" borderId="18" xfId="0" applyFont="1" applyBorder="1" applyAlignment="1">
      <alignment horizontal="left" vertical="top" wrapText="1"/>
    </xf>
    <xf numFmtId="0" fontId="0" fillId="0" borderId="0" xfId="0" applyAlignment="1">
      <alignment vertical="center"/>
    </xf>
    <xf numFmtId="0" fontId="28" fillId="0" borderId="0" xfId="0" applyFont="1"/>
    <xf numFmtId="0" fontId="13" fillId="0" borderId="0" xfId="0" applyFont="1" applyAlignment="1">
      <alignment horizontal="left" vertical="top" wrapText="1"/>
    </xf>
    <xf numFmtId="0" fontId="0" fillId="0" borderId="0" xfId="0" applyAlignment="1">
      <alignment vertical="center" wrapText="1"/>
    </xf>
    <xf numFmtId="0" fontId="15" fillId="0" borderId="0" xfId="2" applyFont="1" applyAlignment="1">
      <alignment horizontal="left" vertical="top" wrapText="1"/>
    </xf>
    <xf numFmtId="0" fontId="25" fillId="0" borderId="16" xfId="0" applyFont="1" applyBorder="1" applyAlignment="1">
      <alignment wrapText="1"/>
    </xf>
    <xf numFmtId="0" fontId="25" fillId="0" borderId="0" xfId="0" applyFont="1" applyAlignment="1">
      <alignment wrapText="1"/>
    </xf>
    <xf numFmtId="0" fontId="33" fillId="0" borderId="0" xfId="2" applyFont="1" applyAlignment="1">
      <alignment horizontal="left" vertical="top" wrapText="1"/>
    </xf>
    <xf numFmtId="0" fontId="25" fillId="6" borderId="0" xfId="0" applyFont="1" applyFill="1" applyAlignment="1">
      <alignment wrapText="1"/>
    </xf>
    <xf numFmtId="0" fontId="25" fillId="0" borderId="0" xfId="0" applyFont="1" applyAlignment="1">
      <alignment horizontal="right" vertical="top" wrapText="1"/>
    </xf>
    <xf numFmtId="0" fontId="25" fillId="0" borderId="13" xfId="0" applyFont="1" applyBorder="1" applyAlignment="1">
      <alignment horizontal="right" vertical="top" wrapText="1"/>
    </xf>
    <xf numFmtId="0" fontId="25" fillId="0" borderId="15" xfId="0" applyFont="1" applyBorder="1" applyAlignment="1">
      <alignment horizontal="right" vertical="top" wrapText="1"/>
    </xf>
    <xf numFmtId="0" fontId="26" fillId="0" borderId="15" xfId="0" applyFont="1" applyBorder="1" applyAlignment="1">
      <alignment horizontal="right" vertical="top" wrapText="1"/>
    </xf>
    <xf numFmtId="0" fontId="25" fillId="0" borderId="17" xfId="0" applyFont="1" applyBorder="1" applyAlignment="1">
      <alignment horizontal="right" vertical="top" wrapText="1"/>
    </xf>
    <xf numFmtId="0" fontId="34" fillId="0" borderId="0" xfId="0" applyFont="1" applyAlignment="1">
      <alignment horizontal="center" wrapText="1"/>
    </xf>
    <xf numFmtId="0" fontId="25" fillId="0" borderId="31" xfId="0" applyFont="1" applyBorder="1" applyAlignment="1">
      <alignment wrapText="1"/>
    </xf>
    <xf numFmtId="0" fontId="25" fillId="0" borderId="0" xfId="0" applyFont="1" applyAlignment="1">
      <alignment horizontal="center" wrapText="1"/>
    </xf>
    <xf numFmtId="0" fontId="22" fillId="0" borderId="0" xfId="0" applyFont="1"/>
    <xf numFmtId="0" fontId="0" fillId="2" borderId="41" xfId="0" applyFill="1" applyBorder="1" applyAlignment="1" applyProtection="1">
      <alignment wrapText="1"/>
      <protection locked="0"/>
    </xf>
    <xf numFmtId="0" fontId="0" fillId="2" borderId="42" xfId="0" applyFill="1" applyBorder="1" applyAlignment="1" applyProtection="1">
      <alignment wrapText="1"/>
      <protection locked="0"/>
    </xf>
    <xf numFmtId="0" fontId="0" fillId="0" borderId="4" xfId="0" applyBorder="1" applyAlignment="1">
      <alignment wrapText="1"/>
    </xf>
    <xf numFmtId="0" fontId="0" fillId="0" borderId="1" xfId="0" applyBorder="1" applyAlignment="1">
      <alignment wrapText="1"/>
    </xf>
    <xf numFmtId="44" fontId="0" fillId="0" borderId="33" xfId="1" applyFont="1" applyBorder="1" applyAlignment="1">
      <alignment wrapText="1"/>
    </xf>
    <xf numFmtId="44" fontId="0" fillId="0" borderId="1" xfId="1" applyFont="1" applyBorder="1" applyAlignment="1">
      <alignment wrapText="1"/>
    </xf>
    <xf numFmtId="44" fontId="0" fillId="0" borderId="1" xfId="0" applyNumberFormat="1" applyBorder="1" applyAlignment="1">
      <alignment wrapText="1"/>
    </xf>
    <xf numFmtId="44" fontId="0" fillId="0" borderId="24" xfId="1" applyFont="1" applyBorder="1" applyAlignment="1">
      <alignment wrapText="1"/>
    </xf>
    <xf numFmtId="0" fontId="0" fillId="0" borderId="22" xfId="0" applyBorder="1"/>
    <xf numFmtId="0" fontId="0" fillId="0" borderId="39" xfId="0" applyBorder="1" applyAlignment="1">
      <alignment wrapText="1"/>
    </xf>
    <xf numFmtId="44" fontId="0" fillId="0" borderId="40" xfId="1" applyFont="1" applyBorder="1" applyAlignment="1">
      <alignment wrapText="1"/>
    </xf>
    <xf numFmtId="44" fontId="0" fillId="0" borderId="22" xfId="1" applyFont="1" applyBorder="1" applyAlignment="1">
      <alignment wrapText="1"/>
    </xf>
    <xf numFmtId="44" fontId="0" fillId="0" borderId="24" xfId="0" applyNumberFormat="1" applyBorder="1" applyAlignment="1">
      <alignment wrapText="1"/>
    </xf>
    <xf numFmtId="44" fontId="0" fillId="6" borderId="46" xfId="1" applyFont="1" applyFill="1" applyBorder="1" applyAlignment="1">
      <alignment wrapText="1"/>
    </xf>
    <xf numFmtId="44" fontId="0" fillId="6" borderId="48" xfId="1" applyFont="1" applyFill="1" applyBorder="1" applyAlignment="1">
      <alignment wrapText="1"/>
    </xf>
    <xf numFmtId="49" fontId="10" fillId="0" borderId="0" xfId="0" quotePrefix="1" applyNumberFormat="1" applyFont="1"/>
    <xf numFmtId="0" fontId="0" fillId="0" borderId="50" xfId="0" applyBorder="1"/>
    <xf numFmtId="0" fontId="0" fillId="0" borderId="51" xfId="0" applyBorder="1"/>
    <xf numFmtId="0" fontId="0" fillId="0" borderId="42" xfId="0" applyBorder="1"/>
    <xf numFmtId="0" fontId="0" fillId="0" borderId="51" xfId="0" applyBorder="1" applyAlignment="1">
      <alignment wrapText="1"/>
    </xf>
    <xf numFmtId="0" fontId="0" fillId="0" borderId="52" xfId="0" applyBorder="1"/>
    <xf numFmtId="0" fontId="0" fillId="0" borderId="37" xfId="0" applyBorder="1"/>
    <xf numFmtId="0" fontId="0" fillId="0" borderId="13" xfId="0" applyBorder="1"/>
    <xf numFmtId="0" fontId="0" fillId="0" borderId="8" xfId="0" applyBorder="1" applyAlignment="1">
      <alignment wrapText="1"/>
    </xf>
    <xf numFmtId="0" fontId="0" fillId="0" borderId="9" xfId="0" applyBorder="1" applyAlignment="1">
      <alignment wrapText="1"/>
    </xf>
    <xf numFmtId="0" fontId="0" fillId="0" borderId="11" xfId="0" applyBorder="1" applyAlignment="1">
      <alignment wrapText="1"/>
    </xf>
    <xf numFmtId="0" fontId="0" fillId="0" borderId="20" xfId="0" applyBorder="1" applyAlignment="1">
      <alignment wrapText="1"/>
    </xf>
    <xf numFmtId="0" fontId="0" fillId="0" borderId="12" xfId="0" applyBorder="1" applyAlignment="1">
      <alignment wrapText="1"/>
    </xf>
    <xf numFmtId="0" fontId="0" fillId="0" borderId="52" xfId="0" applyBorder="1" applyAlignment="1">
      <alignment wrapText="1"/>
    </xf>
    <xf numFmtId="0" fontId="0" fillId="0" borderId="37" xfId="0" applyBorder="1" applyAlignment="1">
      <alignment wrapText="1"/>
    </xf>
    <xf numFmtId="44" fontId="0" fillId="0" borderId="9" xfId="0" applyNumberFormat="1" applyBorder="1" applyAlignment="1">
      <alignment wrapText="1"/>
    </xf>
    <xf numFmtId="44" fontId="0" fillId="0" borderId="45" xfId="0" applyNumberFormat="1" applyBorder="1" applyAlignment="1">
      <alignment wrapText="1"/>
    </xf>
    <xf numFmtId="0" fontId="0" fillId="0" borderId="13"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0" xfId="0" applyBorder="1" applyAlignment="1">
      <alignment vertical="center" wrapText="1"/>
    </xf>
    <xf numFmtId="0" fontId="0" fillId="0" borderId="55" xfId="0" applyBorder="1" applyAlignment="1">
      <alignment vertical="center" wrapText="1"/>
    </xf>
    <xf numFmtId="0" fontId="22" fillId="0" borderId="1" xfId="0" applyFont="1" applyBorder="1" applyAlignment="1">
      <alignment wrapText="1"/>
    </xf>
    <xf numFmtId="0" fontId="30" fillId="0" borderId="0" xfId="2" applyFont="1" applyAlignment="1">
      <alignment horizontal="left" vertical="top" wrapText="1"/>
    </xf>
    <xf numFmtId="0" fontId="35" fillId="5" borderId="36" xfId="0" applyFont="1" applyFill="1" applyBorder="1" applyAlignment="1">
      <alignment vertical="top" wrapText="1"/>
    </xf>
    <xf numFmtId="0" fontId="0" fillId="0" borderId="49" xfId="0" applyBorder="1" applyAlignment="1">
      <alignment wrapText="1"/>
    </xf>
    <xf numFmtId="0" fontId="0" fillId="0" borderId="36" xfId="0" applyBorder="1" applyAlignment="1">
      <alignment wrapText="1"/>
    </xf>
    <xf numFmtId="0" fontId="25" fillId="0" borderId="0" xfId="0" applyFont="1" applyAlignment="1">
      <alignment vertical="center"/>
    </xf>
    <xf numFmtId="0" fontId="7" fillId="0" borderId="8" xfId="0" applyFont="1" applyBorder="1" applyAlignment="1">
      <alignment horizontal="left" wrapText="1"/>
    </xf>
    <xf numFmtId="0" fontId="7" fillId="0" borderId="1" xfId="0" applyFont="1" applyBorder="1" applyAlignment="1">
      <alignment horizontal="left" wrapText="1"/>
    </xf>
    <xf numFmtId="0" fontId="7" fillId="0" borderId="9" xfId="0" applyFont="1" applyBorder="1" applyAlignment="1">
      <alignment horizontal="left" wrapText="1"/>
    </xf>
    <xf numFmtId="0" fontId="7" fillId="0" borderId="0" xfId="0" applyFont="1" applyAlignment="1">
      <alignment horizontal="left" wrapText="1"/>
    </xf>
    <xf numFmtId="0" fontId="31" fillId="0" borderId="17" xfId="0" applyFont="1" applyBorder="1" applyAlignment="1">
      <alignment wrapText="1"/>
    </xf>
    <xf numFmtId="0" fontId="7" fillId="0" borderId="4" xfId="0" applyFont="1" applyBorder="1" applyAlignment="1">
      <alignment horizontal="left" vertical="top" wrapText="1"/>
    </xf>
    <xf numFmtId="0" fontId="7" fillId="0" borderId="2" xfId="0" applyFont="1" applyBorder="1" applyAlignment="1">
      <alignment horizontal="left" vertical="top" wrapText="1"/>
    </xf>
    <xf numFmtId="0" fontId="7" fillId="0" borderId="29" xfId="0" applyFont="1" applyBorder="1" applyAlignment="1">
      <alignment horizontal="left" vertical="top" wrapText="1"/>
    </xf>
    <xf numFmtId="0" fontId="7" fillId="0" borderId="49" xfId="0" applyFont="1" applyBorder="1" applyAlignment="1">
      <alignment horizontal="left" wrapText="1"/>
    </xf>
    <xf numFmtId="0" fontId="0" fillId="2" borderId="4" xfId="0" applyFill="1" applyBorder="1" applyAlignment="1" applyProtection="1">
      <alignment horizontal="left"/>
      <protection locked="0"/>
    </xf>
    <xf numFmtId="49" fontId="7" fillId="0" borderId="1" xfId="0" applyNumberFormat="1" applyFont="1" applyBorder="1" applyAlignment="1">
      <alignment horizontal="left" vertical="top" wrapText="1"/>
    </xf>
    <xf numFmtId="0" fontId="5" fillId="0" borderId="57" xfId="0" applyFont="1" applyBorder="1" applyAlignment="1">
      <alignment horizontal="left" vertical="top" wrapText="1"/>
    </xf>
    <xf numFmtId="0" fontId="7" fillId="0" borderId="57" xfId="0" applyFont="1" applyBorder="1" applyAlignment="1">
      <alignment horizontal="left" wrapText="1"/>
    </xf>
    <xf numFmtId="0" fontId="5" fillId="0" borderId="58" xfId="0" applyFont="1" applyBorder="1" applyAlignment="1">
      <alignment horizontal="left" vertical="top" wrapText="1"/>
    </xf>
    <xf numFmtId="0" fontId="5" fillId="0" borderId="13" xfId="0" applyFont="1" applyBorder="1" applyAlignment="1">
      <alignment horizontal="left" vertical="top" wrapText="1"/>
    </xf>
    <xf numFmtId="0" fontId="5" fillId="0" borderId="31" xfId="0" applyFont="1" applyBorder="1" applyAlignment="1">
      <alignment horizontal="left" vertical="top" wrapText="1"/>
    </xf>
    <xf numFmtId="0" fontId="36" fillId="0" borderId="31" xfId="0" applyFont="1" applyBorder="1" applyAlignment="1">
      <alignment horizontal="center" vertical="top" wrapText="1"/>
    </xf>
    <xf numFmtId="0" fontId="5" fillId="0" borderId="30" xfId="0" applyFont="1" applyBorder="1" applyAlignment="1">
      <alignment horizontal="left" vertical="top" wrapText="1"/>
    </xf>
    <xf numFmtId="0" fontId="0" fillId="7" borderId="9" xfId="0" applyFill="1" applyBorder="1" applyAlignment="1" applyProtection="1">
      <alignment horizontal="left" wrapText="1"/>
      <protection locked="0"/>
    </xf>
    <xf numFmtId="0" fontId="27" fillId="0" borderId="8" xfId="0" applyFont="1" applyBorder="1" applyAlignment="1">
      <alignment vertical="top" wrapText="1"/>
    </xf>
    <xf numFmtId="0" fontId="7" fillId="0" borderId="11" xfId="0" applyFont="1" applyBorder="1" applyAlignment="1">
      <alignment horizontal="left" vertical="top" wrapText="1"/>
    </xf>
    <xf numFmtId="0" fontId="8" fillId="0" borderId="20" xfId="0" applyFont="1" applyBorder="1" applyAlignment="1">
      <alignment horizontal="left" vertical="top" wrapText="1"/>
    </xf>
    <xf numFmtId="0" fontId="5" fillId="0" borderId="20" xfId="0" applyFont="1" applyBorder="1" applyAlignment="1">
      <alignment horizontal="left" vertical="top" wrapText="1"/>
    </xf>
    <xf numFmtId="0" fontId="5" fillId="0" borderId="12" xfId="0" applyFont="1" applyBorder="1" applyAlignment="1">
      <alignment horizontal="left" vertical="top" wrapText="1"/>
    </xf>
    <xf numFmtId="0" fontId="5" fillId="0" borderId="19" xfId="0" applyFont="1" applyBorder="1" applyAlignment="1">
      <alignment horizontal="left" vertical="top" wrapText="1"/>
    </xf>
    <xf numFmtId="0" fontId="22" fillId="0" borderId="0" xfId="0" applyFont="1" applyProtection="1">
      <protection locked="0"/>
    </xf>
    <xf numFmtId="0" fontId="19" fillId="3" borderId="14" xfId="0" applyFont="1" applyFill="1" applyBorder="1" applyAlignment="1">
      <alignment horizontal="center" vertical="center" wrapText="1"/>
    </xf>
    <xf numFmtId="0" fontId="5" fillId="11" borderId="1" xfId="0" applyFont="1" applyFill="1" applyBorder="1" applyAlignment="1">
      <alignment horizontal="left" vertical="top" wrapText="1"/>
    </xf>
    <xf numFmtId="1" fontId="5" fillId="11" borderId="1" xfId="0" applyNumberFormat="1" applyFont="1" applyFill="1" applyBorder="1" applyAlignment="1">
      <alignment horizontal="left" vertical="top" wrapText="1"/>
    </xf>
    <xf numFmtId="0" fontId="16" fillId="3" borderId="15" xfId="0" applyFont="1" applyFill="1" applyBorder="1" applyAlignment="1">
      <alignment vertical="center" wrapText="1"/>
    </xf>
    <xf numFmtId="0" fontId="16" fillId="3" borderId="0" xfId="0" applyFont="1" applyFill="1" applyAlignment="1">
      <alignment vertical="center" wrapText="1"/>
    </xf>
    <xf numFmtId="0" fontId="16" fillId="3" borderId="18" xfId="0" applyFont="1" applyFill="1" applyBorder="1" applyAlignment="1">
      <alignment vertical="center" wrapText="1"/>
    </xf>
    <xf numFmtId="0" fontId="16" fillId="3" borderId="34" xfId="0" applyFont="1" applyFill="1" applyBorder="1" applyAlignment="1">
      <alignment vertical="center" wrapText="1"/>
    </xf>
    <xf numFmtId="0" fontId="16" fillId="3" borderId="18" xfId="0" applyFont="1" applyFill="1" applyBorder="1" applyAlignment="1">
      <alignment vertical="center"/>
    </xf>
    <xf numFmtId="0" fontId="11" fillId="3" borderId="1" xfId="0" applyFont="1" applyFill="1" applyBorder="1" applyAlignment="1">
      <alignment vertical="center" wrapText="1"/>
    </xf>
    <xf numFmtId="0" fontId="11" fillId="3" borderId="20" xfId="0" applyFont="1" applyFill="1" applyBorder="1" applyAlignment="1">
      <alignment vertical="center" wrapText="1"/>
    </xf>
    <xf numFmtId="0" fontId="17" fillId="4" borderId="0" xfId="0" applyFont="1" applyFill="1" applyAlignment="1">
      <alignment vertical="top" wrapText="1"/>
    </xf>
    <xf numFmtId="49" fontId="18" fillId="4" borderId="0" xfId="0" quotePrefix="1" applyNumberFormat="1" applyFont="1" applyFill="1" applyAlignment="1">
      <alignment horizontal="left" vertical="top" wrapText="1"/>
    </xf>
    <xf numFmtId="0" fontId="18" fillId="4" borderId="0" xfId="0" applyFont="1" applyFill="1" applyAlignment="1">
      <alignment horizontal="left" vertical="top" wrapText="1"/>
    </xf>
    <xf numFmtId="49" fontId="0" fillId="2" borderId="7" xfId="2" applyNumberFormat="1" applyFont="1" applyFill="1" applyBorder="1" applyAlignment="1" applyProtection="1">
      <alignment horizontal="left" vertical="top" wrapText="1"/>
      <protection locked="0"/>
    </xf>
    <xf numFmtId="49" fontId="0" fillId="2" borderId="14" xfId="2" applyNumberFormat="1" applyFont="1" applyFill="1" applyBorder="1" applyAlignment="1" applyProtection="1">
      <alignment horizontal="left" vertical="top" wrapText="1"/>
      <protection locked="0"/>
    </xf>
    <xf numFmtId="49" fontId="0" fillId="2" borderId="38" xfId="2" applyNumberFormat="1" applyFont="1" applyFill="1" applyBorder="1" applyAlignment="1" applyProtection="1">
      <alignment horizontal="left" vertical="top" wrapText="1"/>
      <protection locked="0"/>
    </xf>
    <xf numFmtId="49" fontId="0" fillId="2" borderId="8" xfId="2" applyNumberFormat="1" applyFont="1" applyFill="1" applyBorder="1" applyAlignment="1" applyProtection="1">
      <alignment horizontal="left" vertical="top" wrapText="1"/>
      <protection locked="0"/>
    </xf>
    <xf numFmtId="49" fontId="0" fillId="2" borderId="1" xfId="2" applyNumberFormat="1" applyFont="1" applyFill="1" applyBorder="1" applyAlignment="1" applyProtection="1">
      <alignment horizontal="left" vertical="top" wrapText="1"/>
      <protection locked="0"/>
    </xf>
    <xf numFmtId="49" fontId="0" fillId="2" borderId="9" xfId="2" applyNumberFormat="1" applyFont="1" applyFill="1" applyBorder="1" applyAlignment="1" applyProtection="1">
      <alignment horizontal="left" vertical="top" wrapText="1"/>
      <protection locked="0"/>
    </xf>
    <xf numFmtId="0" fontId="1" fillId="9" borderId="29" xfId="0" applyFont="1" applyFill="1" applyBorder="1" applyAlignment="1">
      <alignment horizontal="center" vertical="center" wrapText="1"/>
    </xf>
    <xf numFmtId="0" fontId="1" fillId="9" borderId="56" xfId="0" applyFont="1" applyFill="1" applyBorder="1" applyAlignment="1">
      <alignment horizontal="center" vertical="center" wrapText="1"/>
    </xf>
    <xf numFmtId="0" fontId="1" fillId="9" borderId="28" xfId="0" applyFont="1" applyFill="1" applyBorder="1" applyAlignment="1">
      <alignment horizontal="center" vertical="center" wrapText="1"/>
    </xf>
    <xf numFmtId="44" fontId="34" fillId="8" borderId="29" xfId="0" applyNumberFormat="1" applyFont="1" applyFill="1" applyBorder="1"/>
    <xf numFmtId="44" fontId="34" fillId="8" borderId="56" xfId="0" applyNumberFormat="1" applyFont="1" applyFill="1" applyBorder="1"/>
    <xf numFmtId="44" fontId="34" fillId="8" borderId="28" xfId="0" applyNumberFormat="1" applyFont="1" applyFill="1" applyBorder="1"/>
    <xf numFmtId="49" fontId="0" fillId="2" borderId="44" xfId="2" applyNumberFormat="1" applyFont="1" applyFill="1" applyBorder="1" applyAlignment="1" applyProtection="1">
      <alignment horizontal="left" vertical="top" wrapText="1"/>
      <protection locked="0"/>
    </xf>
    <xf numFmtId="49" fontId="0" fillId="2" borderId="22" xfId="2" applyNumberFormat="1" applyFont="1" applyFill="1" applyBorder="1" applyAlignment="1" applyProtection="1">
      <alignment horizontal="left" vertical="top" wrapText="1"/>
      <protection locked="0"/>
    </xf>
    <xf numFmtId="49" fontId="0" fillId="2" borderId="45" xfId="2" applyNumberFormat="1" applyFont="1" applyFill="1" applyBorder="1" applyAlignment="1" applyProtection="1">
      <alignment horizontal="left" vertical="top" wrapText="1"/>
      <protection locked="0"/>
    </xf>
    <xf numFmtId="49" fontId="37" fillId="8" borderId="46" xfId="2" applyNumberFormat="1" applyFont="1" applyFill="1" applyBorder="1" applyAlignment="1">
      <alignment horizontal="left" vertical="top" wrapText="1"/>
    </xf>
    <xf numFmtId="49" fontId="37" fillId="8" borderId="47" xfId="2" applyNumberFormat="1" applyFont="1" applyFill="1" applyBorder="1" applyAlignment="1">
      <alignment horizontal="left" vertical="top" wrapText="1"/>
    </xf>
    <xf numFmtId="49" fontId="37" fillId="8" borderId="48" xfId="2" applyNumberFormat="1" applyFont="1" applyFill="1" applyBorder="1" applyAlignment="1">
      <alignment horizontal="left" vertical="top" wrapText="1"/>
    </xf>
    <xf numFmtId="0" fontId="4" fillId="0" borderId="2" xfId="2" applyBorder="1" applyAlignment="1">
      <alignment horizontal="left" wrapText="1"/>
    </xf>
    <xf numFmtId="0" fontId="4" fillId="0" borderId="0" xfId="2" applyAlignment="1">
      <alignment horizontal="left" wrapText="1"/>
    </xf>
    <xf numFmtId="0" fontId="0" fillId="0" borderId="4" xfId="0" applyBorder="1" applyAlignment="1">
      <alignment horizontal="left" wrapText="1"/>
    </xf>
    <xf numFmtId="0" fontId="0" fillId="0" borderId="40" xfId="0" applyBorder="1" applyAlignment="1">
      <alignment horizontal="left" wrapText="1"/>
    </xf>
    <xf numFmtId="0" fontId="0" fillId="7" borderId="7" xfId="0" applyFill="1" applyBorder="1" applyAlignment="1" applyProtection="1">
      <alignment horizontal="left" wrapText="1"/>
      <protection locked="0"/>
    </xf>
    <xf numFmtId="0" fontId="0" fillId="7" borderId="14" xfId="0" applyFill="1" applyBorder="1" applyAlignment="1" applyProtection="1">
      <alignment horizontal="left" wrapText="1"/>
      <protection locked="0"/>
    </xf>
    <xf numFmtId="0" fontId="0" fillId="7" borderId="38" xfId="0" applyFill="1" applyBorder="1" applyAlignment="1" applyProtection="1">
      <alignment horizontal="left" wrapText="1"/>
      <protection locked="0"/>
    </xf>
    <xf numFmtId="0" fontId="0" fillId="7" borderId="7" xfId="0" applyFill="1" applyBorder="1" applyAlignment="1" applyProtection="1">
      <alignment horizontal="right" wrapText="1"/>
      <protection locked="0"/>
    </xf>
    <xf numFmtId="0" fontId="0" fillId="7" borderId="14" xfId="0" applyFill="1" applyBorder="1" applyAlignment="1" applyProtection="1">
      <alignment horizontal="right" wrapText="1"/>
      <protection locked="0"/>
    </xf>
    <xf numFmtId="0" fontId="0" fillId="7" borderId="38" xfId="0" applyFill="1" applyBorder="1" applyAlignment="1" applyProtection="1">
      <alignment horizontal="right" wrapText="1"/>
      <protection locked="0"/>
    </xf>
    <xf numFmtId="0" fontId="30" fillId="0" borderId="39" xfId="2" applyFont="1" applyBorder="1" applyAlignment="1">
      <alignment horizontal="center" wrapText="1"/>
    </xf>
    <xf numFmtId="49" fontId="4" fillId="2" borderId="8" xfId="2" applyNumberFormat="1" applyFill="1" applyBorder="1" applyAlignment="1" applyProtection="1">
      <alignment horizontal="left" vertical="top" wrapText="1"/>
      <protection locked="0"/>
    </xf>
    <xf numFmtId="0" fontId="4" fillId="0" borderId="1" xfId="2" applyBorder="1" applyAlignment="1">
      <alignment horizontal="center" vertical="center" wrapText="1"/>
    </xf>
    <xf numFmtId="0" fontId="0" fillId="0" borderId="49" xfId="0" applyBorder="1" applyAlignment="1">
      <alignment horizontal="center" vertical="center" wrapText="1"/>
    </xf>
    <xf numFmtId="0" fontId="0" fillId="0" borderId="39" xfId="0" applyBorder="1" applyAlignment="1">
      <alignment horizontal="center" vertical="center" wrapText="1"/>
    </xf>
    <xf numFmtId="0" fontId="0" fillId="0" borderId="43" xfId="0" applyBorder="1" applyAlignment="1">
      <alignment horizontal="center" vertical="center" wrapText="1"/>
    </xf>
    <xf numFmtId="0" fontId="33" fillId="8" borderId="46" xfId="2" applyFont="1" applyFill="1" applyBorder="1" applyAlignment="1">
      <alignment horizontal="center" vertical="center" wrapText="1"/>
    </xf>
    <xf numFmtId="0" fontId="33" fillId="8" borderId="47" xfId="2" applyFont="1" applyFill="1" applyBorder="1" applyAlignment="1">
      <alignment horizontal="center" vertical="center" wrapText="1"/>
    </xf>
    <xf numFmtId="0" fontId="33" fillId="8" borderId="48" xfId="2" applyFont="1" applyFill="1" applyBorder="1" applyAlignment="1">
      <alignment horizontal="center" vertical="center" wrapText="1"/>
    </xf>
    <xf numFmtId="0" fontId="27" fillId="0" borderId="49" xfId="0" applyFont="1" applyBorder="1" applyAlignment="1">
      <alignment horizontal="left" vertical="top" wrapText="1"/>
    </xf>
    <xf numFmtId="0" fontId="27" fillId="0" borderId="39" xfId="0" applyFont="1" applyBorder="1" applyAlignment="1">
      <alignment horizontal="left" vertical="top" wrapText="1"/>
    </xf>
    <xf numFmtId="0" fontId="9" fillId="0" borderId="1" xfId="0" applyFont="1" applyBorder="1" applyAlignment="1">
      <alignment horizontal="center" vertical="top" wrapText="1"/>
    </xf>
    <xf numFmtId="0" fontId="7" fillId="0" borderId="1" xfId="0" applyFont="1" applyBorder="1" applyAlignment="1">
      <alignment horizontal="left" wrapText="1"/>
    </xf>
    <xf numFmtId="0" fontId="0" fillId="7" borderId="1" xfId="0" applyFill="1" applyBorder="1" applyAlignment="1" applyProtection="1">
      <alignment horizontal="left" wrapText="1"/>
      <protection locked="0"/>
    </xf>
    <xf numFmtId="0" fontId="7" fillId="0" borderId="3" xfId="0" applyFont="1" applyBorder="1" applyAlignment="1">
      <alignment horizontal="left" vertical="top" wrapText="1"/>
    </xf>
    <xf numFmtId="0" fontId="7" fillId="0" borderId="0" xfId="0" applyFont="1" applyAlignment="1">
      <alignment horizontal="left" vertical="top" wrapText="1"/>
    </xf>
    <xf numFmtId="0" fontId="7" fillId="0" borderId="16" xfId="0" applyFont="1" applyBorder="1" applyAlignment="1">
      <alignment horizontal="left" vertical="top" wrapText="1"/>
    </xf>
    <xf numFmtId="0" fontId="0" fillId="7" borderId="4" xfId="0" applyFill="1" applyBorder="1" applyAlignment="1" applyProtection="1">
      <alignment horizontal="left" wrapText="1"/>
      <protection locked="0"/>
    </xf>
    <xf numFmtId="0" fontId="0" fillId="7" borderId="5" xfId="0" applyFill="1" applyBorder="1" applyAlignment="1" applyProtection="1">
      <alignment horizontal="left" wrapText="1"/>
      <protection locked="0"/>
    </xf>
    <xf numFmtId="0" fontId="0" fillId="7" borderId="60" xfId="0" applyFill="1" applyBorder="1" applyAlignment="1" applyProtection="1">
      <alignment horizontal="left" wrapText="1"/>
      <protection locked="0"/>
    </xf>
    <xf numFmtId="0" fontId="0" fillId="10" borderId="7" xfId="0" applyFill="1" applyBorder="1" applyAlignment="1" applyProtection="1">
      <alignment horizontal="left" wrapText="1"/>
      <protection locked="0"/>
    </xf>
    <xf numFmtId="0" fontId="0" fillId="10" borderId="14" xfId="0" applyFill="1" applyBorder="1" applyAlignment="1" applyProtection="1">
      <alignment horizontal="left" wrapText="1"/>
      <protection locked="0"/>
    </xf>
    <xf numFmtId="49" fontId="0" fillId="8" borderId="46" xfId="2" applyNumberFormat="1" applyFont="1" applyFill="1" applyBorder="1" applyAlignment="1">
      <alignment horizontal="left" vertical="top" wrapText="1"/>
    </xf>
    <xf numFmtId="49" fontId="0" fillId="8" borderId="47" xfId="2" applyNumberFormat="1" applyFont="1" applyFill="1" applyBorder="1" applyAlignment="1">
      <alignment horizontal="left" vertical="top" wrapText="1"/>
    </xf>
    <xf numFmtId="0" fontId="7" fillId="0" borderId="22" xfId="0" applyFont="1" applyBorder="1" applyAlignment="1">
      <alignment horizontal="left" vertical="top" wrapText="1"/>
    </xf>
    <xf numFmtId="0" fontId="7" fillId="0" borderId="35" xfId="0" applyFont="1" applyBorder="1" applyAlignment="1">
      <alignment horizontal="left" vertical="top" wrapText="1"/>
    </xf>
    <xf numFmtId="0" fontId="7" fillId="0" borderId="24" xfId="0" applyFont="1" applyBorder="1" applyAlignment="1">
      <alignment horizontal="left" vertical="top" wrapText="1"/>
    </xf>
    <xf numFmtId="0" fontId="7" fillId="0" borderId="8" xfId="0" applyFont="1" applyBorder="1" applyAlignment="1">
      <alignment horizontal="left" vertical="top" wrapText="1"/>
    </xf>
    <xf numFmtId="0" fontId="7" fillId="0" borderId="1" xfId="0" applyFont="1" applyBorder="1" applyAlignment="1">
      <alignment horizontal="left" vertical="top" wrapText="1"/>
    </xf>
    <xf numFmtId="0" fontId="5" fillId="0" borderId="1" xfId="0" applyFont="1" applyBorder="1" applyAlignment="1">
      <alignment horizontal="left" vertical="top" wrapText="1"/>
    </xf>
    <xf numFmtId="49" fontId="7" fillId="0" borderId="1" xfId="0" quotePrefix="1" applyNumberFormat="1" applyFont="1" applyBorder="1" applyAlignment="1">
      <alignment horizontal="left" vertical="top" wrapText="1"/>
    </xf>
    <xf numFmtId="0" fontId="7" fillId="0" borderId="59" xfId="0" applyFont="1" applyBorder="1" applyAlignment="1">
      <alignment horizontal="center" vertical="top" wrapText="1"/>
    </xf>
    <xf numFmtId="0" fontId="7" fillId="0" borderId="53" xfId="0" applyFont="1" applyBorder="1" applyAlignment="1">
      <alignment horizontal="center" vertical="top" wrapText="1"/>
    </xf>
    <xf numFmtId="0" fontId="7" fillId="0" borderId="54" xfId="0" applyFont="1" applyBorder="1" applyAlignment="1">
      <alignment horizontal="center" vertical="top" wrapText="1"/>
    </xf>
    <xf numFmtId="0" fontId="5" fillId="2" borderId="1" xfId="0" applyFont="1" applyFill="1" applyBorder="1" applyAlignment="1" applyProtection="1">
      <alignment horizontal="left" vertical="top" wrapText="1"/>
      <protection locked="0"/>
    </xf>
    <xf numFmtId="0" fontId="6" fillId="0" borderId="1" xfId="0" applyFont="1" applyBorder="1" applyAlignment="1">
      <alignment horizontal="left" vertical="center" wrapText="1"/>
    </xf>
    <xf numFmtId="0" fontId="5" fillId="0" borderId="5" xfId="0" applyFont="1" applyBorder="1" applyAlignment="1">
      <alignment horizontal="center" vertical="top" wrapText="1"/>
    </xf>
    <xf numFmtId="0" fontId="5" fillId="0" borderId="33" xfId="0" applyFont="1" applyBorder="1" applyAlignment="1">
      <alignment horizontal="center" vertical="top" wrapText="1"/>
    </xf>
    <xf numFmtId="0" fontId="7" fillId="0" borderId="49" xfId="0" applyFont="1" applyBorder="1" applyAlignment="1">
      <alignment horizontal="left" vertical="top" wrapText="1"/>
    </xf>
    <xf numFmtId="0" fontId="7" fillId="0" borderId="61" xfId="0" applyFont="1" applyBorder="1" applyAlignment="1">
      <alignment horizontal="left" vertical="top" wrapText="1"/>
    </xf>
    <xf numFmtId="49" fontId="5" fillId="0" borderId="3" xfId="0" applyNumberFormat="1" applyFont="1" applyBorder="1" applyAlignment="1">
      <alignment horizontal="left" vertical="top" wrapText="1"/>
    </xf>
    <xf numFmtId="49" fontId="5" fillId="0" borderId="16" xfId="0" applyNumberFormat="1" applyFont="1" applyBorder="1" applyAlignment="1">
      <alignment horizontal="left" vertical="top" wrapText="1"/>
    </xf>
    <xf numFmtId="0" fontId="7" fillId="0" borderId="3" xfId="0" applyFont="1" applyBorder="1" applyAlignment="1">
      <alignment horizontal="center" vertical="top" wrapText="1"/>
    </xf>
    <xf numFmtId="0" fontId="7" fillId="0" borderId="0" xfId="0" applyFont="1" applyAlignment="1">
      <alignment horizontal="center" vertical="top" wrapText="1"/>
    </xf>
    <xf numFmtId="0" fontId="7" fillId="0" borderId="16" xfId="0" applyFont="1" applyBorder="1" applyAlignment="1">
      <alignment horizontal="center" vertical="top" wrapText="1"/>
    </xf>
    <xf numFmtId="0" fontId="24" fillId="0" borderId="13" xfId="0" applyFont="1" applyBorder="1" applyAlignment="1">
      <alignment horizontal="center" vertical="top" wrapText="1"/>
    </xf>
    <xf numFmtId="0" fontId="24" fillId="0" borderId="31" xfId="0" applyFont="1" applyBorder="1" applyAlignment="1">
      <alignment horizontal="center" vertical="top" wrapText="1"/>
    </xf>
    <xf numFmtId="0" fontId="24" fillId="0" borderId="30" xfId="0" applyFont="1" applyBorder="1" applyAlignment="1">
      <alignment horizontal="center" vertical="top" wrapText="1"/>
    </xf>
    <xf numFmtId="0" fontId="23" fillId="0" borderId="0" xfId="0" applyFont="1" applyAlignment="1">
      <alignment horizontal="center" vertical="center"/>
    </xf>
    <xf numFmtId="0" fontId="0" fillId="0" borderId="0" xfId="0" applyAlignment="1">
      <alignment horizontal="center" vertical="center"/>
    </xf>
    <xf numFmtId="0" fontId="7" fillId="0" borderId="29" xfId="0" applyFont="1" applyBorder="1" applyAlignment="1">
      <alignment horizontal="left" vertical="center"/>
    </xf>
    <xf numFmtId="0" fontId="7" fillId="0" borderId="28" xfId="0" applyFont="1" applyBorder="1" applyAlignment="1">
      <alignment horizontal="left" vertical="center"/>
    </xf>
    <xf numFmtId="0" fontId="12" fillId="3" borderId="17" xfId="0" applyFont="1" applyFill="1" applyBorder="1" applyAlignment="1">
      <alignment horizontal="center" vertical="top" wrapText="1"/>
    </xf>
    <xf numFmtId="0" fontId="12" fillId="3" borderId="18" xfId="0" applyFont="1" applyFill="1" applyBorder="1" applyAlignment="1">
      <alignment horizontal="center" vertical="top" wrapText="1"/>
    </xf>
    <xf numFmtId="0" fontId="12" fillId="3" borderId="19" xfId="0" applyFont="1" applyFill="1" applyBorder="1" applyAlignment="1">
      <alignment horizontal="center" vertical="top" wrapText="1"/>
    </xf>
    <xf numFmtId="0" fontId="12" fillId="3" borderId="13" xfId="0" applyFont="1" applyFill="1" applyBorder="1" applyAlignment="1">
      <alignment horizontal="center" vertical="top"/>
    </xf>
    <xf numFmtId="0" fontId="12" fillId="3" borderId="31" xfId="0" applyFont="1" applyFill="1" applyBorder="1" applyAlignment="1">
      <alignment horizontal="center" vertical="top"/>
    </xf>
    <xf numFmtId="0" fontId="12" fillId="3" borderId="30" xfId="0" applyFont="1" applyFill="1" applyBorder="1" applyAlignment="1">
      <alignment horizontal="center" vertical="top"/>
    </xf>
    <xf numFmtId="0" fontId="12" fillId="3" borderId="15" xfId="0" applyFont="1" applyFill="1" applyBorder="1" applyAlignment="1">
      <alignment horizontal="center" vertical="top"/>
    </xf>
    <xf numFmtId="0" fontId="12" fillId="3" borderId="0" xfId="0" applyFont="1" applyFill="1" applyAlignment="1">
      <alignment horizontal="center" vertical="top"/>
    </xf>
    <xf numFmtId="0" fontId="12" fillId="3" borderId="16" xfId="0" applyFont="1" applyFill="1" applyBorder="1" applyAlignment="1">
      <alignment horizontal="center" vertical="top"/>
    </xf>
    <xf numFmtId="0" fontId="12" fillId="3" borderId="17" xfId="0" applyFont="1" applyFill="1" applyBorder="1" applyAlignment="1">
      <alignment horizontal="center" vertical="top"/>
    </xf>
    <xf numFmtId="0" fontId="12" fillId="3" borderId="18" xfId="0" applyFont="1" applyFill="1" applyBorder="1" applyAlignment="1">
      <alignment horizontal="center" vertical="top"/>
    </xf>
    <xf numFmtId="0" fontId="12" fillId="3" borderId="19" xfId="0" applyFont="1" applyFill="1" applyBorder="1" applyAlignment="1">
      <alignment horizontal="center" vertical="top"/>
    </xf>
    <xf numFmtId="0" fontId="11" fillId="3" borderId="32"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44" xfId="0" applyFont="1" applyFill="1" applyBorder="1" applyAlignment="1">
      <alignment horizontal="left" vertical="top" wrapText="1"/>
    </xf>
    <xf numFmtId="0" fontId="2" fillId="3" borderId="23" xfId="0" applyFont="1" applyFill="1" applyBorder="1" applyAlignment="1">
      <alignment horizontal="left" vertical="top" wrapText="1"/>
    </xf>
    <xf numFmtId="0" fontId="2" fillId="3" borderId="62" xfId="0" applyFont="1" applyFill="1" applyBorder="1" applyAlignment="1">
      <alignment horizontal="left" vertical="top" wrapText="1"/>
    </xf>
    <xf numFmtId="0" fontId="2" fillId="3" borderId="26"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14" xfId="0" applyFont="1" applyFill="1" applyBorder="1" applyAlignment="1">
      <alignment horizontal="center" vertical="top" wrapText="1"/>
    </xf>
    <xf numFmtId="0" fontId="2" fillId="3" borderId="22" xfId="0" applyFont="1" applyFill="1" applyBorder="1" applyAlignment="1">
      <alignment horizontal="center" vertical="top" wrapText="1"/>
    </xf>
    <xf numFmtId="0" fontId="11" fillId="3" borderId="7"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1" xfId="0" applyFont="1" applyFill="1" applyBorder="1" applyAlignment="1">
      <alignment horizontal="center" vertical="center" wrapText="1"/>
    </xf>
    <xf numFmtId="0" fontId="39" fillId="3" borderId="7" xfId="0" applyFont="1" applyFill="1" applyBorder="1" applyAlignment="1">
      <alignment horizontal="center" vertical="center"/>
    </xf>
    <xf numFmtId="0" fontId="39" fillId="3" borderId="14" xfId="0" applyFont="1" applyFill="1" applyBorder="1" applyAlignment="1">
      <alignment horizontal="center" vertical="center"/>
    </xf>
    <xf numFmtId="0" fontId="11" fillId="3" borderId="63" xfId="0" applyFont="1" applyFill="1" applyBorder="1" applyAlignment="1">
      <alignment horizontal="center" vertical="center"/>
    </xf>
    <xf numFmtId="0" fontId="11" fillId="3" borderId="64" xfId="0" applyFont="1" applyFill="1" applyBorder="1" applyAlignment="1">
      <alignment horizontal="center" vertical="center"/>
    </xf>
    <xf numFmtId="0" fontId="39" fillId="3" borderId="8" xfId="0" applyFont="1" applyFill="1" applyBorder="1" applyAlignment="1">
      <alignment horizontal="center" vertical="center"/>
    </xf>
    <xf numFmtId="0" fontId="39" fillId="3" borderId="1" xfId="0" applyFont="1" applyFill="1" applyBorder="1" applyAlignment="1">
      <alignment horizontal="center" vertical="center"/>
    </xf>
    <xf numFmtId="49" fontId="18" fillId="4" borderId="1" xfId="0" applyNumberFormat="1" applyFont="1" applyFill="1" applyBorder="1" applyAlignment="1">
      <alignment horizontal="left" vertical="top" wrapText="1"/>
    </xf>
    <xf numFmtId="0" fontId="18" fillId="4" borderId="1" xfId="0" applyFont="1" applyFill="1" applyBorder="1" applyAlignment="1">
      <alignment horizontal="left" vertical="top" wrapText="1"/>
    </xf>
    <xf numFmtId="49" fontId="18" fillId="4" borderId="1" xfId="0" quotePrefix="1" applyNumberFormat="1" applyFont="1" applyFill="1" applyBorder="1" applyAlignment="1">
      <alignment horizontal="left" vertical="top" wrapText="1"/>
    </xf>
    <xf numFmtId="0" fontId="11" fillId="3" borderId="8" xfId="0" applyFont="1" applyFill="1" applyBorder="1" applyAlignment="1">
      <alignment horizontal="center" vertical="center"/>
    </xf>
    <xf numFmtId="0" fontId="11"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4" xfId="0" applyFont="1" applyFill="1" applyBorder="1" applyAlignment="1">
      <alignment horizontal="center" vertical="center"/>
    </xf>
    <xf numFmtId="0" fontId="11" fillId="3" borderId="24" xfId="0" applyFont="1" applyFill="1" applyBorder="1" applyAlignment="1">
      <alignment horizontal="center" vertical="center" wrapText="1"/>
    </xf>
    <xf numFmtId="0" fontId="11" fillId="3" borderId="24" xfId="0" applyFont="1" applyFill="1" applyBorder="1" applyAlignment="1">
      <alignment horizontal="center" vertical="center"/>
    </xf>
    <xf numFmtId="0" fontId="11" fillId="3" borderId="20" xfId="0" applyFont="1" applyFill="1" applyBorder="1" applyAlignment="1">
      <alignment horizontal="center" vertical="center"/>
    </xf>
    <xf numFmtId="0" fontId="16" fillId="3" borderId="15"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18"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4" xfId="0" applyFont="1" applyFill="1" applyBorder="1" applyAlignment="1">
      <alignment horizontal="center" vertical="center" wrapText="1"/>
    </xf>
    <xf numFmtId="14" fontId="18" fillId="4" borderId="1" xfId="0" applyNumberFormat="1"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18" xfId="0" applyFont="1" applyFill="1" applyBorder="1" applyAlignment="1">
      <alignment horizontal="center" vertical="center"/>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21" fillId="0" borderId="0" xfId="0" applyFont="1" applyAlignment="1">
      <alignment horizontal="left" wrapText="1"/>
    </xf>
    <xf numFmtId="0" fontId="0" fillId="0" borderId="0" xfId="0" applyAlignment="1">
      <alignment horizontal="center" vertical="center" wrapText="1"/>
    </xf>
  </cellXfs>
  <cellStyles count="6">
    <cellStyle name="Currency" xfId="1" builtinId="4"/>
    <cellStyle name="Currency 2" xfId="3" xr:uid="{00000000-0005-0000-0000-000001000000}"/>
    <cellStyle name="Currency 2 2" xfId="5" xr:uid="{00000000-0005-0000-0000-000001000000}"/>
    <cellStyle name="Currency 3" xfId="4" xr:uid="{00000000-0005-0000-0000-000032000000}"/>
    <cellStyle name="Hyperlink" xfId="2" builtinId="8"/>
    <cellStyle name="Normal" xfId="0" builtinId="0"/>
  </cellStyles>
  <dxfs count="53">
    <dxf>
      <font>
        <color theme="0" tint="-4.9989318521683403E-2"/>
      </font>
    </dxf>
    <dxf>
      <font>
        <color theme="0" tint="-4.9989318521683403E-2"/>
      </font>
    </dxf>
    <dxf>
      <font>
        <color theme="0" tint="-4.9989318521683403E-2"/>
      </font>
    </dxf>
    <dxf>
      <fill>
        <patternFill>
          <bgColor theme="1"/>
        </patternFill>
      </fill>
    </dxf>
    <dxf>
      <fill>
        <patternFill>
          <bgColor theme="0"/>
        </patternFill>
      </fill>
    </dxf>
    <dxf>
      <font>
        <color theme="1" tint="0.499984740745262"/>
      </font>
      <fill>
        <patternFill patternType="solid">
          <fgColor auto="1"/>
          <bgColor theme="1" tint="0.499984740745262"/>
        </patternFill>
      </fill>
    </dxf>
    <dxf>
      <fill>
        <patternFill>
          <bgColor theme="4" tint="0.79998168889431442"/>
        </patternFill>
      </fill>
    </dxf>
    <dxf>
      <font>
        <strike val="0"/>
        <color rgb="FFFF0000"/>
      </font>
    </dxf>
    <dxf>
      <font>
        <color rgb="FF00B050"/>
      </font>
    </dxf>
    <dxf>
      <font>
        <strike val="0"/>
      </font>
      <fill>
        <patternFill>
          <bgColor theme="4" tint="0.79998168889431442"/>
        </patternFill>
      </fill>
    </dxf>
    <dxf>
      <font>
        <strike val="0"/>
      </font>
      <fill>
        <patternFill>
          <bgColor theme="4" tint="0.79998168889431442"/>
        </patternFill>
      </fill>
    </dxf>
    <dxf>
      <font>
        <strike val="0"/>
      </font>
      <fill>
        <patternFill>
          <bgColor theme="4" tint="0.79998168889431442"/>
        </patternFill>
      </fill>
    </dxf>
    <dxf>
      <font>
        <strike val="0"/>
      </font>
      <fill>
        <patternFill>
          <bgColor theme="4" tint="0.79998168889431442"/>
        </patternFill>
      </fill>
    </dxf>
    <dxf>
      <font>
        <strike val="0"/>
      </font>
      <fill>
        <patternFill>
          <bgColor theme="4" tint="0.79998168889431442"/>
        </patternFill>
      </fill>
    </dxf>
    <dxf>
      <font>
        <b/>
        <i val="0"/>
        <color rgb="FF00B050"/>
      </font>
      <border>
        <left style="thin">
          <color rgb="FF00B050"/>
        </left>
        <right style="thin">
          <color rgb="FF00B050"/>
        </right>
        <top style="thin">
          <color rgb="FF00B050"/>
        </top>
        <bottom style="thin">
          <color rgb="FF00B050"/>
        </bottom>
        <vertical/>
        <horizontal/>
      </border>
    </dxf>
    <dxf>
      <font>
        <b/>
        <i val="0"/>
        <color rgb="FFFF0000"/>
      </font>
      <fill>
        <patternFill patternType="gray0625">
          <fgColor rgb="FFAA72D4"/>
        </patternFill>
      </fill>
      <border>
        <left style="thin">
          <color rgb="FFFF0000"/>
        </left>
        <right style="thin">
          <color rgb="FFFF0000"/>
        </right>
        <top style="thin">
          <color rgb="FFFF0000"/>
        </top>
        <bottom style="thin">
          <color rgb="FFFF0000"/>
        </bottom>
        <vertical/>
        <horizontal/>
      </border>
    </dxf>
    <dxf>
      <font>
        <color theme="1" tint="0.499984740745262"/>
      </font>
      <fill>
        <patternFill patternType="solid">
          <fgColor auto="1"/>
          <bgColor theme="1" tint="0.499984740745262"/>
        </patternFill>
      </fill>
    </dxf>
    <dxf>
      <font>
        <strike val="0"/>
      </font>
      <fill>
        <patternFill>
          <bgColor theme="4" tint="0.79998168889431442"/>
        </patternFill>
      </fill>
    </dxf>
    <dxf>
      <font>
        <color theme="1" tint="4.9989318521683403E-2"/>
      </font>
      <fill>
        <patternFill>
          <bgColor theme="1" tint="4.9989318521683403E-2"/>
        </patternFill>
      </fill>
    </dxf>
    <dxf>
      <fill>
        <patternFill>
          <bgColor theme="4" tint="0.79998168889431442"/>
        </patternFill>
      </fill>
    </dxf>
    <dxf>
      <font>
        <strike val="0"/>
      </font>
      <fill>
        <patternFill>
          <bgColor theme="4" tint="0.79998168889431442"/>
        </patternFill>
      </fill>
    </dxf>
    <dxf>
      <font>
        <strike val="0"/>
      </font>
      <fill>
        <patternFill>
          <bgColor theme="4" tint="0.79998168889431442"/>
        </patternFill>
      </fill>
    </dxf>
    <dxf>
      <font>
        <strike val="0"/>
      </font>
      <fill>
        <patternFill>
          <bgColor theme="4" tint="0.79998168889431442"/>
        </patternFill>
      </fill>
    </dxf>
    <dxf>
      <font>
        <strike val="0"/>
      </font>
      <fill>
        <patternFill>
          <bgColor theme="4" tint="0.79998168889431442"/>
        </patternFill>
      </fill>
    </dxf>
    <dxf>
      <font>
        <strike val="0"/>
      </font>
      <fill>
        <patternFill>
          <bgColor theme="4" tint="0.79998168889431442"/>
        </patternFill>
      </fill>
    </dxf>
    <dxf>
      <font>
        <strike val="0"/>
      </font>
      <fill>
        <patternFill>
          <bgColor theme="4" tint="0.79998168889431442"/>
        </patternFill>
      </fill>
    </dxf>
    <dxf>
      <font>
        <strike val="0"/>
      </font>
      <fill>
        <patternFill>
          <bgColor theme="4" tint="0.79998168889431442"/>
        </patternFill>
      </fill>
    </dxf>
    <dxf>
      <font>
        <strike val="0"/>
      </font>
      <fill>
        <patternFill>
          <bgColor theme="4" tint="0.79998168889431442"/>
        </patternFill>
      </fill>
    </dxf>
    <dxf>
      <font>
        <color theme="0"/>
      </font>
      <fill>
        <patternFill>
          <bgColor theme="0"/>
        </patternFill>
      </fill>
    </dxf>
    <dxf>
      <font>
        <strike val="0"/>
      </font>
      <fill>
        <patternFill>
          <bgColor theme="4" tint="0.79998168889431442"/>
        </patternFill>
      </fill>
    </dxf>
    <dxf>
      <font>
        <strike val="0"/>
      </font>
      <fill>
        <patternFill>
          <bgColor theme="4" tint="0.79998168889431442"/>
        </patternFill>
      </fill>
    </dxf>
    <dxf>
      <font>
        <strike val="0"/>
      </font>
      <fill>
        <patternFill>
          <bgColor theme="4" tint="0.79998168889431442"/>
        </patternFill>
      </fill>
    </dxf>
    <dxf>
      <font>
        <strike val="0"/>
      </font>
      <fill>
        <patternFill>
          <bgColor theme="4" tint="0.79998168889431442"/>
        </patternFill>
      </fill>
    </dxf>
    <dxf>
      <font>
        <strike val="0"/>
      </font>
      <fill>
        <patternFill>
          <bgColor theme="4" tint="0.79998168889431442"/>
        </patternFill>
      </fill>
    </dxf>
    <dxf>
      <font>
        <strike val="0"/>
      </font>
      <fill>
        <patternFill>
          <bgColor theme="4" tint="0.79998168889431442"/>
        </patternFill>
      </fill>
    </dxf>
    <dxf>
      <font>
        <strike val="0"/>
      </font>
      <fill>
        <patternFill>
          <bgColor theme="4" tint="0.79998168889431442"/>
        </patternFill>
      </fill>
    </dxf>
    <dxf>
      <font>
        <strike val="0"/>
      </font>
      <fill>
        <patternFill>
          <bgColor theme="4" tint="0.79998168889431442"/>
        </patternFill>
      </fill>
    </dxf>
    <dxf>
      <font>
        <strike val="0"/>
      </font>
      <fill>
        <patternFill>
          <bgColor theme="4" tint="0.79998168889431442"/>
        </patternFill>
      </fill>
    </dxf>
    <dxf>
      <font>
        <strike val="0"/>
      </font>
      <fill>
        <patternFill>
          <bgColor theme="4" tint="0.79998168889431442"/>
        </patternFill>
      </fill>
    </dxf>
    <dxf>
      <font>
        <strike val="0"/>
      </font>
      <fill>
        <patternFill>
          <bgColor theme="4" tint="0.79998168889431442"/>
        </patternFill>
      </fill>
    </dxf>
    <dxf>
      <font>
        <strike val="0"/>
      </font>
      <fill>
        <patternFill>
          <bgColor theme="4" tint="0.79998168889431442"/>
        </patternFill>
      </fill>
    </dxf>
    <dxf>
      <font>
        <strike val="0"/>
      </font>
      <fill>
        <patternFill>
          <bgColor theme="4" tint="0.79998168889431442"/>
        </patternFill>
      </fill>
    </dxf>
    <dxf>
      <font>
        <strike val="0"/>
      </font>
      <fill>
        <patternFill>
          <bgColor theme="4" tint="0.79998168889431442"/>
        </patternFill>
      </fill>
    </dxf>
    <dxf>
      <fill>
        <patternFill patternType="lightUp"/>
      </fill>
    </dxf>
    <dxf>
      <font>
        <strike val="0"/>
      </font>
      <fill>
        <patternFill>
          <bgColor theme="4" tint="0.79998168889431442"/>
        </patternFill>
      </fill>
    </dxf>
    <dxf>
      <font>
        <strike val="0"/>
      </font>
      <fill>
        <patternFill>
          <bgColor theme="4" tint="0.79998168889431442"/>
        </patternFill>
      </fill>
    </dxf>
    <dxf>
      <fill>
        <patternFill>
          <bgColor rgb="FFFF0000"/>
        </patternFill>
      </fill>
    </dxf>
    <dxf>
      <font>
        <color auto="1"/>
      </font>
      <fill>
        <patternFill>
          <bgColor rgb="FFFF0000"/>
        </patternFill>
      </fill>
    </dxf>
    <dxf>
      <font>
        <strike val="0"/>
      </font>
      <fill>
        <patternFill>
          <bgColor theme="4" tint="0.79998168889431442"/>
        </patternFill>
      </fill>
    </dxf>
    <dxf>
      <font>
        <strike val="0"/>
      </font>
      <fill>
        <patternFill>
          <bgColor theme="4" tint="0.79998168889431442"/>
        </patternFill>
      </fill>
    </dxf>
    <dxf>
      <font>
        <b val="0"/>
        <i val="0"/>
        <color rgb="FFFF0000"/>
      </font>
    </dxf>
    <dxf>
      <font>
        <color rgb="FFFF0000"/>
      </font>
      <fill>
        <patternFill>
          <bgColor theme="5" tint="0.59996337778862885"/>
        </patternFill>
      </fill>
    </dxf>
    <dxf>
      <font>
        <strike val="0"/>
      </font>
      <fill>
        <patternFill>
          <bgColor theme="4" tint="0.79998168889431442"/>
        </patternFill>
      </fill>
    </dxf>
  </dxfs>
  <tableStyles count="0" defaultTableStyle="TableStyleMedium2" defaultPivotStyle="PivotStyleLight16"/>
  <colors>
    <mruColors>
      <color rgb="FFAA72D4"/>
      <color rgb="FFC7E6A4"/>
      <color rgb="FFF7F7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B$25"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209551</xdr:colOff>
      <xdr:row>2</xdr:row>
      <xdr:rowOff>111555</xdr:rowOff>
    </xdr:from>
    <xdr:to>
      <xdr:col>2</xdr:col>
      <xdr:colOff>2076451</xdr:colOff>
      <xdr:row>5</xdr:row>
      <xdr:rowOff>168655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6" y="625905"/>
          <a:ext cx="2133600" cy="571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219075</xdr:colOff>
      <xdr:row>1</xdr:row>
      <xdr:rowOff>38100</xdr:rowOff>
    </xdr:from>
    <xdr:to>
      <xdr:col>1</xdr:col>
      <xdr:colOff>2945209</xdr:colOff>
      <xdr:row>1</xdr:row>
      <xdr:rowOff>781050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238125"/>
          <a:ext cx="2726134" cy="742950"/>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2</xdr:col>
          <xdr:colOff>142875</xdr:colOff>
          <xdr:row>15</xdr:row>
          <xdr:rowOff>114300</xdr:rowOff>
        </xdr:from>
        <xdr:to>
          <xdr:col>2</xdr:col>
          <xdr:colOff>447675</xdr:colOff>
          <xdr:row>16</xdr:row>
          <xdr:rowOff>133350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257175</xdr:colOff>
      <xdr:row>0</xdr:row>
      <xdr:rowOff>0</xdr:rowOff>
    </xdr:from>
    <xdr:to>
      <xdr:col>3</xdr:col>
      <xdr:colOff>200024</xdr:colOff>
      <xdr:row>0</xdr:row>
      <xdr:rowOff>516922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0"/>
          <a:ext cx="1914524" cy="516922"/>
        </a:xfrm>
        <a:prstGeom prst="rect">
          <a:avLst/>
        </a:prstGeom>
      </xdr:spPr>
    </xdr:pic>
    <xdr:clientData/>
  </xdr:twoCellAnchor>
  <xdr:twoCellAnchor editAs="oneCell">
    <xdr:from>
      <xdr:col>9</xdr:col>
      <xdr:colOff>219076</xdr:colOff>
      <xdr:row>0</xdr:row>
      <xdr:rowOff>47625</xdr:rowOff>
    </xdr:from>
    <xdr:to>
      <xdr:col>10</xdr:col>
      <xdr:colOff>381001</xdr:colOff>
      <xdr:row>0</xdr:row>
      <xdr:rowOff>582839</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51" y="47625"/>
          <a:ext cx="952500" cy="5352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257175</xdr:colOff>
      <xdr:row>0</xdr:row>
      <xdr:rowOff>0</xdr:rowOff>
    </xdr:from>
    <xdr:to>
      <xdr:col>3</xdr:col>
      <xdr:colOff>342899</xdr:colOff>
      <xdr:row>0</xdr:row>
      <xdr:rowOff>516922</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0"/>
          <a:ext cx="1771649" cy="516922"/>
        </a:xfrm>
        <a:prstGeom prst="rect">
          <a:avLst/>
        </a:prstGeom>
      </xdr:spPr>
    </xdr:pic>
    <xdr:clientData/>
  </xdr:twoCellAnchor>
  <xdr:twoCellAnchor editAs="oneCell">
    <xdr:from>
      <xdr:col>9</xdr:col>
      <xdr:colOff>619125</xdr:colOff>
      <xdr:row>0</xdr:row>
      <xdr:rowOff>47625</xdr:rowOff>
    </xdr:from>
    <xdr:to>
      <xdr:col>10</xdr:col>
      <xdr:colOff>381000</xdr:colOff>
      <xdr:row>0</xdr:row>
      <xdr:rowOff>582839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43800" y="47625"/>
          <a:ext cx="952500" cy="5352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447675</xdr:colOff>
      <xdr:row>0</xdr:row>
      <xdr:rowOff>190500</xdr:rowOff>
    </xdr:from>
    <xdr:to>
      <xdr:col>4</xdr:col>
      <xdr:colOff>1097972</xdr:colOff>
      <xdr:row>0</xdr:row>
      <xdr:rowOff>707422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190500"/>
          <a:ext cx="1774247" cy="516922"/>
        </a:xfrm>
        <a:prstGeom prst="rect">
          <a:avLst/>
        </a:prstGeom>
      </xdr:spPr>
    </xdr:pic>
    <xdr:clientData/>
  </xdr:twoCellAnchor>
  <xdr:twoCellAnchor editAs="oneCell">
    <xdr:from>
      <xdr:col>10</xdr:col>
      <xdr:colOff>66675</xdr:colOff>
      <xdr:row>0</xdr:row>
      <xdr:rowOff>200025</xdr:rowOff>
    </xdr:from>
    <xdr:to>
      <xdr:col>10</xdr:col>
      <xdr:colOff>1019175</xdr:colOff>
      <xdr:row>0</xdr:row>
      <xdr:rowOff>735239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63000" y="200025"/>
          <a:ext cx="952500" cy="5352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657225</xdr:colOff>
      <xdr:row>0</xdr:row>
      <xdr:rowOff>730606</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86050" cy="730606"/>
        </a:xfrm>
        <a:prstGeom prst="rect">
          <a:avLst/>
        </a:prstGeom>
      </xdr:spPr>
    </xdr:pic>
    <xdr:clientData/>
  </xdr:twoCellAnchor>
  <xdr:twoCellAnchor editAs="oneCell">
    <xdr:from>
      <xdr:col>9</xdr:col>
      <xdr:colOff>161925</xdr:colOff>
      <xdr:row>0</xdr:row>
      <xdr:rowOff>152400</xdr:rowOff>
    </xdr:from>
    <xdr:to>
      <xdr:col>10</xdr:col>
      <xdr:colOff>466725</xdr:colOff>
      <xdr:row>0</xdr:row>
      <xdr:rowOff>687614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77175" y="152400"/>
          <a:ext cx="952500" cy="535214"/>
        </a:xfrm>
        <a:prstGeom prst="rect">
          <a:avLst/>
        </a:prstGeom>
        <a:ln>
          <a:solidFill>
            <a:schemeClr val="tx1">
              <a:lumMod val="95000"/>
              <a:lumOff val="5000"/>
            </a:schemeClr>
          </a:solid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657225</xdr:colOff>
      <xdr:row>0</xdr:row>
      <xdr:rowOff>730606</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86050" cy="730606"/>
        </a:xfrm>
        <a:prstGeom prst="rect">
          <a:avLst/>
        </a:prstGeom>
      </xdr:spPr>
    </xdr:pic>
    <xdr:clientData/>
  </xdr:twoCellAnchor>
  <xdr:twoCellAnchor editAs="oneCell">
    <xdr:from>
      <xdr:col>12</xdr:col>
      <xdr:colOff>133350</xdr:colOff>
      <xdr:row>0</xdr:row>
      <xdr:rowOff>142875</xdr:rowOff>
    </xdr:from>
    <xdr:to>
      <xdr:col>13</xdr:col>
      <xdr:colOff>438150</xdr:colOff>
      <xdr:row>0</xdr:row>
      <xdr:rowOff>678089</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48600" y="142875"/>
          <a:ext cx="952500" cy="535214"/>
        </a:xfrm>
        <a:prstGeom prst="rect">
          <a:avLst/>
        </a:prstGeom>
        <a:ln>
          <a:solidFill>
            <a:schemeClr val="tx1">
              <a:lumMod val="95000"/>
              <a:lumOff val="5000"/>
            </a:schemeClr>
          </a:solid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333375</xdr:colOff>
      <xdr:row>1</xdr:row>
      <xdr:rowOff>85725</xdr:rowOff>
    </xdr:from>
    <xdr:to>
      <xdr:col>4</xdr:col>
      <xdr:colOff>666750</xdr:colOff>
      <xdr:row>5</xdr:row>
      <xdr:rowOff>152781</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2975" y="276225"/>
          <a:ext cx="3048000" cy="829056"/>
        </a:xfrm>
        <a:prstGeom prst="rect">
          <a:avLst/>
        </a:prstGeom>
      </xdr:spPr>
    </xdr:pic>
    <xdr:clientData/>
  </xdr:twoCellAnchor>
  <xdr:twoCellAnchor>
    <xdr:from>
      <xdr:col>1</xdr:col>
      <xdr:colOff>549870</xdr:colOff>
      <xdr:row>13</xdr:row>
      <xdr:rowOff>223853</xdr:rowOff>
    </xdr:from>
    <xdr:to>
      <xdr:col>5</xdr:col>
      <xdr:colOff>555761</xdr:colOff>
      <xdr:row>27</xdr:row>
      <xdr:rowOff>138690</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rot="20138665">
          <a:off x="1254720" y="2928953"/>
          <a:ext cx="4282616" cy="2677087"/>
        </a:xfrm>
        <a:prstGeom prst="rect">
          <a:avLst/>
        </a:prstGeom>
        <a:noFill/>
        <a:ln>
          <a:noFill/>
        </a:ln>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r>
            <a:rPr lang="en-GB" sz="11500" b="1" cap="none" spc="0">
              <a:ln w="22225">
                <a:solidFill>
                  <a:schemeClr val="bg2">
                    <a:lumMod val="90000"/>
                    <a:alpha val="72000"/>
                  </a:schemeClr>
                </a:solidFill>
                <a:prstDash val="solid"/>
              </a:ln>
              <a:solidFill>
                <a:schemeClr val="bg2">
                  <a:alpha val="66000"/>
                </a:schemeClr>
              </a:solidFill>
              <a:effectLst/>
            </a:rPr>
            <a:t>PAID</a:t>
          </a:r>
          <a:endParaRPr lang="en-GB" sz="8800" b="1" cap="none" spc="0">
            <a:ln w="22225">
              <a:solidFill>
                <a:schemeClr val="bg2">
                  <a:lumMod val="90000"/>
                  <a:alpha val="72000"/>
                </a:schemeClr>
              </a:solidFill>
              <a:prstDash val="solid"/>
            </a:ln>
            <a:solidFill>
              <a:schemeClr val="bg2">
                <a:alpha val="66000"/>
              </a:schemeClr>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na@swiftecology.co.uk" TargetMode="External"/><Relationship Id="rId1" Type="http://schemas.openxmlformats.org/officeDocument/2006/relationships/hyperlink" Target="http://www.swiftecology.co.uk/dnafaq.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swiftecology.co.uk/dna.php" TargetMode="External"/><Relationship Id="rId7" Type="http://schemas.openxmlformats.org/officeDocument/2006/relationships/drawing" Target="../drawings/drawing2.xml"/><Relationship Id="rId2" Type="http://schemas.openxmlformats.org/officeDocument/2006/relationships/hyperlink" Target="http://www.swiftecology.co.uk/dnafaq.pdf" TargetMode="External"/><Relationship Id="rId1" Type="http://schemas.openxmlformats.org/officeDocument/2006/relationships/hyperlink" Target="http://www.swiftecology.co.uk/payment.php" TargetMode="External"/><Relationship Id="rId6" Type="http://schemas.openxmlformats.org/officeDocument/2006/relationships/printerSettings" Target="../printerSettings/printerSettings2.bin"/><Relationship Id="rId5" Type="http://schemas.openxmlformats.org/officeDocument/2006/relationships/hyperlink" Target="http://www.swiftecology.co.uk/dna.php" TargetMode="External"/><Relationship Id="rId4" Type="http://schemas.openxmlformats.org/officeDocument/2006/relationships/hyperlink" Target="http://www.swiftecology.co.uk/dnafaq.pdf" TargetMode="External"/><Relationship Id="rId9"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FF00"/>
  </sheetPr>
  <dimension ref="B1:H37"/>
  <sheetViews>
    <sheetView tabSelected="1" workbookViewId="0">
      <selection activeCell="C10" sqref="C10"/>
    </sheetView>
  </sheetViews>
  <sheetFormatPr defaultColWidth="9.140625" defaultRowHeight="15.75" x14ac:dyDescent="0.25"/>
  <cols>
    <col min="1" max="1" width="2.28515625" style="2" customWidth="1"/>
    <col min="2" max="2" width="4" style="63" customWidth="1"/>
    <col min="3" max="3" width="77.7109375" style="2" customWidth="1"/>
    <col min="4" max="4" width="7" style="60" customWidth="1"/>
    <col min="5" max="5" width="2.85546875" style="2" customWidth="1"/>
    <col min="6" max="6" width="9.140625" style="2"/>
    <col min="7" max="7" width="115.140625" style="2" customWidth="1"/>
    <col min="8" max="16384" width="9.140625" style="2"/>
  </cols>
  <sheetData>
    <row r="1" spans="2:8" ht="9" customHeight="1" thickBot="1" x14ac:dyDescent="0.3"/>
    <row r="2" spans="2:8" x14ac:dyDescent="0.25">
      <c r="B2" s="64"/>
      <c r="C2" s="33" t="s">
        <v>228</v>
      </c>
      <c r="D2" s="69"/>
      <c r="E2" s="34"/>
    </row>
    <row r="3" spans="2:8" ht="8.25" customHeight="1" x14ac:dyDescent="0.25">
      <c r="B3" s="65"/>
      <c r="E3" s="35"/>
    </row>
    <row r="4" spans="2:8" x14ac:dyDescent="0.25">
      <c r="B4" s="65"/>
      <c r="E4" s="35"/>
    </row>
    <row r="5" spans="2:8" x14ac:dyDescent="0.25">
      <c r="B5" s="65"/>
      <c r="E5" s="35"/>
    </row>
    <row r="6" spans="2:8" x14ac:dyDescent="0.25">
      <c r="B6" s="65"/>
      <c r="E6" s="35"/>
    </row>
    <row r="7" spans="2:8" ht="5.25" customHeight="1" x14ac:dyDescent="0.25">
      <c r="B7" s="65"/>
      <c r="E7" s="35"/>
    </row>
    <row r="8" spans="2:8" ht="57" x14ac:dyDescent="0.45">
      <c r="B8" s="65"/>
      <c r="C8" s="68" t="s">
        <v>174</v>
      </c>
      <c r="D8" s="70"/>
      <c r="E8" s="35"/>
    </row>
    <row r="9" spans="2:8" ht="8.25" customHeight="1" x14ac:dyDescent="0.5">
      <c r="B9" s="65"/>
      <c r="C9" s="36"/>
      <c r="D9" s="70"/>
      <c r="E9" s="35"/>
    </row>
    <row r="10" spans="2:8" x14ac:dyDescent="0.25">
      <c r="B10" s="65" t="s">
        <v>131</v>
      </c>
      <c r="C10" s="60" t="s">
        <v>202</v>
      </c>
      <c r="D10" s="52"/>
      <c r="E10" s="35"/>
      <c r="H10" s="57"/>
    </row>
    <row r="11" spans="2:8" x14ac:dyDescent="0.25">
      <c r="B11" s="65"/>
      <c r="C11" s="61" t="s">
        <v>203</v>
      </c>
      <c r="D11" s="52"/>
      <c r="E11" s="35"/>
      <c r="H11" s="57"/>
    </row>
    <row r="12" spans="2:8" s="60" customFormat="1" x14ac:dyDescent="0.25">
      <c r="B12" s="65"/>
      <c r="C12" s="52" t="s">
        <v>204</v>
      </c>
      <c r="D12" s="52"/>
      <c r="E12" s="59"/>
    </row>
    <row r="13" spans="2:8" s="60" customFormat="1" ht="6" customHeight="1" x14ac:dyDescent="0.25">
      <c r="B13" s="65"/>
      <c r="C13" s="52"/>
      <c r="D13" s="52"/>
      <c r="E13" s="59"/>
    </row>
    <row r="14" spans="2:8" s="60" customFormat="1" ht="63" x14ac:dyDescent="0.25">
      <c r="B14" s="66" t="s">
        <v>132</v>
      </c>
      <c r="C14" s="52" t="s">
        <v>205</v>
      </c>
      <c r="D14" s="52"/>
      <c r="E14" s="59"/>
    </row>
    <row r="15" spans="2:8" s="60" customFormat="1" ht="6" customHeight="1" x14ac:dyDescent="0.25">
      <c r="B15" s="66"/>
      <c r="C15" s="52"/>
      <c r="D15" s="52"/>
      <c r="E15" s="59"/>
    </row>
    <row r="16" spans="2:8" s="60" customFormat="1" ht="35.25" customHeight="1" x14ac:dyDescent="0.25">
      <c r="B16" s="65" t="s">
        <v>133</v>
      </c>
      <c r="C16" s="52" t="s">
        <v>206</v>
      </c>
      <c r="D16" s="52"/>
      <c r="E16" s="59"/>
    </row>
    <row r="17" spans="2:5" s="60" customFormat="1" ht="5.25" customHeight="1" x14ac:dyDescent="0.25">
      <c r="B17" s="65"/>
      <c r="C17" s="52"/>
      <c r="D17" s="52"/>
      <c r="E17" s="59"/>
    </row>
    <row r="18" spans="2:5" s="60" customFormat="1" ht="31.5" x14ac:dyDescent="0.25">
      <c r="B18" s="65" t="s">
        <v>134</v>
      </c>
      <c r="C18" s="60" t="s">
        <v>231</v>
      </c>
      <c r="D18" s="52"/>
      <c r="E18" s="59"/>
    </row>
    <row r="19" spans="2:5" s="60" customFormat="1" x14ac:dyDescent="0.25">
      <c r="B19" s="65"/>
      <c r="C19" s="61" t="s">
        <v>207</v>
      </c>
      <c r="D19" s="52"/>
      <c r="E19" s="59"/>
    </row>
    <row r="20" spans="2:5" s="60" customFormat="1" ht="31.5" x14ac:dyDescent="0.25">
      <c r="B20" s="65"/>
      <c r="C20" s="52" t="s">
        <v>208</v>
      </c>
      <c r="D20" s="52"/>
      <c r="E20" s="59"/>
    </row>
    <row r="21" spans="2:5" s="60" customFormat="1" ht="6.75" customHeight="1" x14ac:dyDescent="0.25">
      <c r="B21" s="65"/>
      <c r="C21" s="52"/>
      <c r="D21" s="52"/>
      <c r="E21" s="59"/>
    </row>
    <row r="22" spans="2:5" s="60" customFormat="1" ht="31.5" x14ac:dyDescent="0.25">
      <c r="B22" s="66" t="s">
        <v>135</v>
      </c>
      <c r="C22" s="52" t="s">
        <v>209</v>
      </c>
      <c r="D22" s="52"/>
      <c r="E22" s="59"/>
    </row>
    <row r="23" spans="2:5" s="60" customFormat="1" ht="6.75" customHeight="1" x14ac:dyDescent="0.25">
      <c r="B23" s="66"/>
      <c r="C23" s="52"/>
      <c r="D23" s="52"/>
      <c r="E23" s="59"/>
    </row>
    <row r="24" spans="2:5" s="60" customFormat="1" ht="31.5" x14ac:dyDescent="0.25">
      <c r="B24" s="65" t="s">
        <v>160</v>
      </c>
      <c r="C24" s="52" t="s">
        <v>210</v>
      </c>
      <c r="D24" s="52"/>
      <c r="E24" s="59"/>
    </row>
    <row r="25" spans="2:5" s="60" customFormat="1" ht="5.25" customHeight="1" x14ac:dyDescent="0.25">
      <c r="B25" s="65"/>
      <c r="C25" s="52"/>
      <c r="D25" s="52"/>
      <c r="E25" s="59"/>
    </row>
    <row r="26" spans="2:5" s="60" customFormat="1" x14ac:dyDescent="0.25">
      <c r="B26" s="65" t="s">
        <v>161</v>
      </c>
      <c r="C26" s="52" t="s">
        <v>187</v>
      </c>
      <c r="D26" s="61" t="s">
        <v>173</v>
      </c>
      <c r="E26" s="59"/>
    </row>
    <row r="27" spans="2:5" s="60" customFormat="1" ht="11.25" customHeight="1" x14ac:dyDescent="0.25">
      <c r="B27" s="65"/>
      <c r="C27" s="52"/>
      <c r="D27" s="61"/>
      <c r="E27" s="59"/>
    </row>
    <row r="28" spans="2:5" s="60" customFormat="1" x14ac:dyDescent="0.25">
      <c r="B28" s="65" t="s">
        <v>170</v>
      </c>
      <c r="C28" s="52" t="s">
        <v>188</v>
      </c>
      <c r="D28" s="52"/>
      <c r="E28" s="59"/>
    </row>
    <row r="29" spans="2:5" s="60" customFormat="1" ht="6" customHeight="1" x14ac:dyDescent="0.25">
      <c r="B29" s="65"/>
      <c r="C29" s="52"/>
      <c r="D29" s="52"/>
      <c r="E29" s="59"/>
    </row>
    <row r="30" spans="2:5" s="60" customFormat="1" ht="31.5" x14ac:dyDescent="0.25">
      <c r="B30" s="65"/>
      <c r="C30" s="52" t="s">
        <v>169</v>
      </c>
      <c r="D30" s="52"/>
      <c r="E30" s="59"/>
    </row>
    <row r="31" spans="2:5" ht="6" customHeight="1" x14ac:dyDescent="0.25">
      <c r="B31" s="65"/>
      <c r="C31" s="52"/>
      <c r="D31" s="52"/>
      <c r="E31" s="35"/>
    </row>
    <row r="32" spans="2:5" x14ac:dyDescent="0.25">
      <c r="B32" s="65"/>
      <c r="C32" s="52" t="s">
        <v>211</v>
      </c>
      <c r="D32" s="52"/>
      <c r="E32" s="35"/>
    </row>
    <row r="33" spans="2:7" ht="23.25" x14ac:dyDescent="0.25">
      <c r="B33" s="66"/>
      <c r="C33" s="110" t="s">
        <v>219</v>
      </c>
      <c r="D33" s="61"/>
      <c r="E33" s="35"/>
      <c r="G33" s="52"/>
    </row>
    <row r="34" spans="2:7" ht="9" customHeight="1" thickBot="1" x14ac:dyDescent="0.3">
      <c r="B34" s="65"/>
      <c r="C34" s="56"/>
      <c r="D34" s="52"/>
      <c r="E34" s="35"/>
    </row>
    <row r="35" spans="2:7" s="60" customFormat="1" ht="126.75" thickBot="1" x14ac:dyDescent="0.3">
      <c r="B35" s="65"/>
      <c r="C35" s="111" t="s">
        <v>220</v>
      </c>
      <c r="D35" s="62"/>
      <c r="E35" s="59"/>
    </row>
    <row r="36" spans="2:7" ht="8.25" customHeight="1" thickBot="1" x14ac:dyDescent="0.3">
      <c r="B36" s="67"/>
      <c r="C36" s="53"/>
      <c r="D36" s="53"/>
      <c r="E36" s="37"/>
    </row>
    <row r="37" spans="2:7" ht="18.75" x14ac:dyDescent="0.25">
      <c r="C37" s="58"/>
      <c r="D37" s="61"/>
    </row>
  </sheetData>
  <sheetProtection algorithmName="SHA-512" hashValue="WYnW3M5W6Q7BkEo4/ub0xBNxCtHS8QAXe8aDFqdZjY2PP4hfu/tAhTbFLIm8Qq5gLVvJ23VJZHTu0N3rSWe5MQ==" saltValue="3/a7g8bKca8nE7KLBVjvxg==" spinCount="100000" sheet="1" insertHyperlinks="0"/>
  <hyperlinks>
    <hyperlink ref="D26" location="'2. Contact &amp; sample information'!A1" display="Link to Tab 2" xr:uid="{00000000-0004-0000-0000-000004000000}"/>
    <hyperlink ref="C33" r:id="rId1" display="http://www.swiftecology.co.uk/dnafaq.pdf" xr:uid="{00000000-0004-0000-0000-000000000000}"/>
    <hyperlink ref="C19" r:id="rId2" xr:uid="{770E2B70-0D40-4865-915B-84C7C76F942D}"/>
  </hyperlinks>
  <pageMargins left="0.25" right="0.25"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08628-C7CB-4C2F-8F4F-A23F7A3E30D7}">
  <sheetPr codeName="Sheet1">
    <tabColor theme="5" tint="-0.249977111117893"/>
  </sheetPr>
  <dimension ref="A1:E34"/>
  <sheetViews>
    <sheetView workbookViewId="0">
      <selection activeCell="C20" sqref="C20"/>
    </sheetView>
  </sheetViews>
  <sheetFormatPr defaultRowHeight="15" x14ac:dyDescent="0.25"/>
  <cols>
    <col min="1" max="1" width="2" style="71" bestFit="1" customWidth="1"/>
    <col min="2" max="2" width="58.7109375" style="2" customWidth="1"/>
    <col min="3" max="3" width="12.7109375" customWidth="1"/>
    <col min="4" max="4" width="12.140625" customWidth="1"/>
    <col min="5" max="5" width="10" bestFit="1" customWidth="1"/>
  </cols>
  <sheetData>
    <row r="1" spans="1:5" ht="15.75" thickBot="1" x14ac:dyDescent="0.3"/>
    <row r="2" spans="1:5" ht="69.75" customHeight="1" thickBot="1" x14ac:dyDescent="0.3">
      <c r="A2" s="2"/>
      <c r="B2" s="113"/>
      <c r="C2" s="160" t="s">
        <v>226</v>
      </c>
      <c r="D2" s="161"/>
      <c r="E2" s="162"/>
    </row>
    <row r="3" spans="1:5" x14ac:dyDescent="0.25">
      <c r="B3" s="112" t="s">
        <v>92</v>
      </c>
      <c r="C3" s="154"/>
      <c r="D3" s="155"/>
      <c r="E3" s="156"/>
    </row>
    <row r="4" spans="1:5" x14ac:dyDescent="0.25">
      <c r="B4" s="74" t="s">
        <v>93</v>
      </c>
      <c r="C4" s="157"/>
      <c r="D4" s="158"/>
      <c r="E4" s="159"/>
    </row>
    <row r="5" spans="1:5" x14ac:dyDescent="0.25">
      <c r="B5" s="74" t="s">
        <v>3</v>
      </c>
      <c r="C5" s="183"/>
      <c r="D5" s="158"/>
      <c r="E5" s="159"/>
    </row>
    <row r="6" spans="1:5" x14ac:dyDescent="0.25">
      <c r="B6" s="74" t="s">
        <v>71</v>
      </c>
      <c r="C6" s="157"/>
      <c r="D6" s="158"/>
      <c r="E6" s="159"/>
    </row>
    <row r="7" spans="1:5" x14ac:dyDescent="0.25">
      <c r="B7" s="74" t="s">
        <v>1</v>
      </c>
      <c r="C7" s="157"/>
      <c r="D7" s="158"/>
      <c r="E7" s="159"/>
    </row>
    <row r="8" spans="1:5" x14ac:dyDescent="0.25">
      <c r="B8" s="74" t="s">
        <v>212</v>
      </c>
      <c r="C8" s="157"/>
      <c r="D8" s="158"/>
      <c r="E8" s="159"/>
    </row>
    <row r="9" spans="1:5" x14ac:dyDescent="0.25">
      <c r="B9" s="74" t="s">
        <v>213</v>
      </c>
      <c r="C9" s="157"/>
      <c r="D9" s="158"/>
      <c r="E9" s="159"/>
    </row>
    <row r="10" spans="1:5" x14ac:dyDescent="0.25">
      <c r="B10" s="74" t="s">
        <v>214</v>
      </c>
      <c r="C10" s="157"/>
      <c r="D10" s="158"/>
      <c r="E10" s="159"/>
    </row>
    <row r="11" spans="1:5" x14ac:dyDescent="0.25">
      <c r="B11" s="74" t="s">
        <v>221</v>
      </c>
      <c r="C11" s="157"/>
      <c r="D11" s="158"/>
      <c r="E11" s="159"/>
    </row>
    <row r="12" spans="1:5" x14ac:dyDescent="0.25">
      <c r="B12" s="74" t="s">
        <v>99</v>
      </c>
      <c r="C12" s="157"/>
      <c r="D12" s="158"/>
      <c r="E12" s="159"/>
    </row>
    <row r="13" spans="1:5" ht="15.75" thickBot="1" x14ac:dyDescent="0.3">
      <c r="B13" s="74" t="s">
        <v>229</v>
      </c>
      <c r="C13" s="166"/>
      <c r="D13" s="167"/>
      <c r="E13" s="168"/>
    </row>
    <row r="14" spans="1:5" ht="19.5" thickBot="1" x14ac:dyDescent="0.3">
      <c r="B14" s="74" t="s">
        <v>162</v>
      </c>
      <c r="C14" s="169" t="str">
        <f>LEFT(C3,2)&amp;LEFT(C4,2)&amp;C13</f>
        <v/>
      </c>
      <c r="D14" s="170"/>
      <c r="E14" s="171"/>
    </row>
    <row r="15" spans="1:5" ht="15.75" thickBot="1" x14ac:dyDescent="0.3">
      <c r="B15" s="172" t="s">
        <v>182</v>
      </c>
      <c r="C15" s="173"/>
      <c r="D15" s="173"/>
      <c r="E15" s="173"/>
    </row>
    <row r="16" spans="1:5" ht="15.75" thickBot="1" x14ac:dyDescent="0.3">
      <c r="B16" s="74" t="s">
        <v>176</v>
      </c>
      <c r="C16" s="176"/>
      <c r="D16" s="177"/>
      <c r="E16" s="178"/>
    </row>
    <row r="17" spans="1:5" x14ac:dyDescent="0.25">
      <c r="B17" s="74" t="s">
        <v>230</v>
      </c>
      <c r="C17" s="179" t="str">
        <f>IF(B25,"Express","Standard")</f>
        <v>Standard</v>
      </c>
      <c r="D17" s="180"/>
      <c r="E17" s="181"/>
    </row>
    <row r="18" spans="1:5" ht="21" customHeight="1" x14ac:dyDescent="0.35">
      <c r="B18" s="182" t="s">
        <v>163</v>
      </c>
      <c r="C18" s="182"/>
      <c r="D18" s="182"/>
      <c r="E18" s="182"/>
    </row>
    <row r="19" spans="1:5" ht="15.75" thickBot="1" x14ac:dyDescent="0.3">
      <c r="B19" s="174" t="s">
        <v>177</v>
      </c>
      <c r="C19" s="175"/>
      <c r="D19" s="75" t="s">
        <v>141</v>
      </c>
      <c r="E19" s="75" t="s">
        <v>137</v>
      </c>
    </row>
    <row r="20" spans="1:5" x14ac:dyDescent="0.25">
      <c r="B20" s="74" t="s">
        <v>178</v>
      </c>
      <c r="C20" s="72"/>
      <c r="D20" s="76" t="str">
        <f>IF(ISBLANK($C$16),(IF($C20&gt;0,VLOOKUP($C$22,price,2),"-")),IF($C20&gt;0,VLOOKUP($C$22,price,4),0))</f>
        <v>-</v>
      </c>
      <c r="E20" s="77" t="str">
        <f>IF(C20&gt;0,C20*D20,"-")</f>
        <v>-</v>
      </c>
    </row>
    <row r="21" spans="1:5" ht="18" customHeight="1" thickBot="1" x14ac:dyDescent="0.3">
      <c r="B21" s="74" t="s">
        <v>199</v>
      </c>
      <c r="C21" s="73"/>
      <c r="D21" s="82" t="str">
        <f>IF(ISBLANK($C$16),(IF($C21&gt;0,VLOOKUP($C$22,price,3),"-")),IF($C21&gt;0,VLOOKUP($C$22,price,5),0))</f>
        <v>-</v>
      </c>
      <c r="E21" s="83" t="str">
        <f>IF(C21&gt;0,C21*D21,"-")</f>
        <v>-</v>
      </c>
    </row>
    <row r="22" spans="1:5" ht="15.75" thickBot="1" x14ac:dyDescent="0.3">
      <c r="B22" s="75" t="s">
        <v>175</v>
      </c>
      <c r="C22" s="81">
        <f>SUM(C20:C21)</f>
        <v>0</v>
      </c>
      <c r="D22" s="85" t="s">
        <v>181</v>
      </c>
      <c r="E22" s="86">
        <f>SUM(E20:E21)</f>
        <v>0</v>
      </c>
    </row>
    <row r="23" spans="1:5" x14ac:dyDescent="0.25">
      <c r="B23" s="75" t="s">
        <v>136</v>
      </c>
      <c r="C23" s="75"/>
      <c r="D23" s="79">
        <f>IF(C17="Express",20,0)</f>
        <v>0</v>
      </c>
      <c r="E23" s="84">
        <f>C22*D23</f>
        <v>0</v>
      </c>
    </row>
    <row r="24" spans="1:5" x14ac:dyDescent="0.25">
      <c r="B24" s="75" t="s">
        <v>126</v>
      </c>
      <c r="C24" s="75"/>
      <c r="D24" s="75"/>
      <c r="E24" s="78">
        <f>SUM(E22:E23)</f>
        <v>0</v>
      </c>
    </row>
    <row r="25" spans="1:5" ht="15.75" thickBot="1" x14ac:dyDescent="0.3">
      <c r="B25" s="140" t="b">
        <v>0</v>
      </c>
    </row>
    <row r="26" spans="1:5" ht="15" customHeight="1" thickBot="1" x14ac:dyDescent="0.3">
      <c r="B26" s="107" t="s">
        <v>197</v>
      </c>
      <c r="C26" s="154" t="s">
        <v>194</v>
      </c>
      <c r="D26" s="155"/>
      <c r="E26" s="156"/>
    </row>
    <row r="27" spans="1:5" x14ac:dyDescent="0.25">
      <c r="B27" s="108" t="s">
        <v>198</v>
      </c>
      <c r="C27" s="176"/>
      <c r="D27" s="177"/>
      <c r="E27" s="178"/>
    </row>
    <row r="28" spans="1:5" x14ac:dyDescent="0.25">
      <c r="B28" s="95" t="s">
        <v>91</v>
      </c>
      <c r="C28" s="109" t="str">
        <f>VLOOKUP(C26,vat,2,)</f>
        <v>y</v>
      </c>
      <c r="D28" s="75"/>
      <c r="E28" s="102">
        <f>IF(C28="y",E24*0.2,0)</f>
        <v>0</v>
      </c>
    </row>
    <row r="29" spans="1:5" x14ac:dyDescent="0.25">
      <c r="B29" s="95"/>
      <c r="C29" s="75"/>
      <c r="D29" s="75"/>
      <c r="E29" s="102"/>
    </row>
    <row r="30" spans="1:5" ht="15.75" thickBot="1" x14ac:dyDescent="0.3">
      <c r="A30" s="71" t="e">
        <f>IF(OR(#REF!=5,AND(#REF!=3,$C$26="yes"),AND(#REF!=4,$C$26="yes")),0,1)</f>
        <v>#REF!</v>
      </c>
      <c r="B30" s="95"/>
      <c r="C30" s="80"/>
      <c r="D30" s="80"/>
      <c r="E30" s="103"/>
    </row>
    <row r="31" spans="1:5" ht="33.75" customHeight="1" thickBot="1" x14ac:dyDescent="0.5">
      <c r="B31" s="119" t="s">
        <v>179</v>
      </c>
      <c r="C31" s="163">
        <f>E24+E28</f>
        <v>0</v>
      </c>
      <c r="D31" s="164"/>
      <c r="E31" s="165"/>
    </row>
    <row r="32" spans="1:5" ht="30" customHeight="1" thickBot="1" x14ac:dyDescent="0.3">
      <c r="B32" s="188" t="str">
        <f>"Card payments: Click here to pay £"&amp;TEXT(C31,".00")&amp;" quoting Payment Reference Number: "&amp;C14</f>
        <v xml:space="preserve">Card payments: Click here to pay £.00 quoting Payment Reference Number: </v>
      </c>
      <c r="C32" s="189"/>
      <c r="D32" s="189"/>
      <c r="E32" s="190"/>
    </row>
    <row r="33" spans="2:5" ht="51" customHeight="1" x14ac:dyDescent="0.25">
      <c r="B33" s="185" t="s">
        <v>171</v>
      </c>
      <c r="C33" s="186"/>
      <c r="D33" s="186"/>
      <c r="E33" s="187"/>
    </row>
    <row r="34" spans="2:5" ht="24" customHeight="1" x14ac:dyDescent="0.25">
      <c r="B34" s="184" t="s">
        <v>124</v>
      </c>
      <c r="C34" s="184"/>
      <c r="D34" s="184"/>
      <c r="E34" s="184"/>
    </row>
  </sheetData>
  <sheetProtection algorithmName="SHA-512" hashValue="R3mdsmAUg8/vYJ6ejK7E7sngG8uctINouKg2slA7Y19krFh1CScGR9dWhdCPGilVrwr6+GbSvd9mVwJ++YJVeQ==" saltValue="l4xiHnF9Jwnt1Gd8g9IZOA==" spinCount="100000" sheet="1" objects="1" scenarios="1"/>
  <autoFilter ref="A1:E1" xr:uid="{1A606A61-1108-4265-9A83-515BB50F3BF9}"/>
  <mergeCells count="24">
    <mergeCell ref="C11:E11"/>
    <mergeCell ref="C6:E6"/>
    <mergeCell ref="C7:E7"/>
    <mergeCell ref="B34:E34"/>
    <mergeCell ref="B33:E33"/>
    <mergeCell ref="B32:E32"/>
    <mergeCell ref="C26:E26"/>
    <mergeCell ref="C27:E27"/>
    <mergeCell ref="C3:E3"/>
    <mergeCell ref="C8:E8"/>
    <mergeCell ref="C9:E9"/>
    <mergeCell ref="C2:E2"/>
    <mergeCell ref="C31:E31"/>
    <mergeCell ref="C13:E13"/>
    <mergeCell ref="C14:E14"/>
    <mergeCell ref="B15:E15"/>
    <mergeCell ref="B19:C19"/>
    <mergeCell ref="C16:E16"/>
    <mergeCell ref="C17:E17"/>
    <mergeCell ref="B18:E18"/>
    <mergeCell ref="C4:E4"/>
    <mergeCell ref="C5:E5"/>
    <mergeCell ref="C10:E10"/>
    <mergeCell ref="C12:E12"/>
  </mergeCells>
  <conditionalFormatting sqref="B3:B6 B28:E29">
    <cfRule type="expression" dxfId="52" priority="58">
      <formula>CELL("protect",B3)=0</formula>
    </cfRule>
  </conditionalFormatting>
  <conditionalFormatting sqref="B18">
    <cfRule type="expression" dxfId="51" priority="45">
      <formula>$C$17="Express"</formula>
    </cfRule>
    <cfRule type="expression" dxfId="50" priority="57">
      <formula>($C$14="Express")</formula>
    </cfRule>
  </conditionalFormatting>
  <conditionalFormatting sqref="B16:C16 B14:B15 B17:B18">
    <cfRule type="expression" dxfId="49" priority="56">
      <formula>CELL("protect",B14)=0</formula>
    </cfRule>
  </conditionalFormatting>
  <conditionalFormatting sqref="C16">
    <cfRule type="expression" dxfId="48" priority="55">
      <formula>CELL("protect",C16)=0</formula>
    </cfRule>
  </conditionalFormatting>
  <conditionalFormatting sqref="C22">
    <cfRule type="cellIs" dxfId="47" priority="54" operator="greaterThan">
      <formula>40</formula>
    </cfRule>
  </conditionalFormatting>
  <conditionalFormatting sqref="B22">
    <cfRule type="expression" dxfId="46" priority="53">
      <formula>C22&gt;40</formula>
    </cfRule>
  </conditionalFormatting>
  <conditionalFormatting sqref="B19 B20:C20 B22:C22 C21">
    <cfRule type="expression" dxfId="45" priority="52">
      <formula>CELL("protect",B19)=0</formula>
    </cfRule>
  </conditionalFormatting>
  <conditionalFormatting sqref="C3">
    <cfRule type="expression" dxfId="44" priority="44">
      <formula>CELL("protect",C3)=0</formula>
    </cfRule>
  </conditionalFormatting>
  <conditionalFormatting sqref="E20:E21">
    <cfRule type="expression" dxfId="43" priority="38">
      <formula>$C$21="yes"</formula>
    </cfRule>
  </conditionalFormatting>
  <conditionalFormatting sqref="D19:E22">
    <cfRule type="expression" dxfId="42" priority="37">
      <formula>CELL("protect",D19)=0</formula>
    </cfRule>
  </conditionalFormatting>
  <conditionalFormatting sqref="B23:E23">
    <cfRule type="expression" dxfId="41" priority="36">
      <formula>CELL("protect",B23)=0</formula>
    </cfRule>
  </conditionalFormatting>
  <conditionalFormatting sqref="B23">
    <cfRule type="expression" dxfId="40" priority="35">
      <formula>CELL("protect",B23)=0</formula>
    </cfRule>
  </conditionalFormatting>
  <conditionalFormatting sqref="E30">
    <cfRule type="expression" dxfId="39" priority="31">
      <formula>CELL("protect",E30)=0</formula>
    </cfRule>
  </conditionalFormatting>
  <conditionalFormatting sqref="B34">
    <cfRule type="expression" dxfId="38" priority="29">
      <formula>CELL("protect",B34)=0</formula>
    </cfRule>
  </conditionalFormatting>
  <conditionalFormatting sqref="C14">
    <cfRule type="expression" dxfId="37" priority="19">
      <formula>CELL("protect",C14)=0</formula>
    </cfRule>
  </conditionalFormatting>
  <conditionalFormatting sqref="C4">
    <cfRule type="expression" dxfId="36" priority="24">
      <formula>CELL("protect",C4)=0</formula>
    </cfRule>
  </conditionalFormatting>
  <conditionalFormatting sqref="C5">
    <cfRule type="expression" dxfId="35" priority="23">
      <formula>CELL("protect",C5)=0</formula>
    </cfRule>
  </conditionalFormatting>
  <conditionalFormatting sqref="C6">
    <cfRule type="expression" dxfId="34" priority="22">
      <formula>CELL("protect",C6)=0</formula>
    </cfRule>
  </conditionalFormatting>
  <conditionalFormatting sqref="C7">
    <cfRule type="expression" dxfId="33" priority="21">
      <formula>CELL("protect",C7)=0</formula>
    </cfRule>
  </conditionalFormatting>
  <conditionalFormatting sqref="C13">
    <cfRule type="expression" dxfId="32" priority="20">
      <formula>CELL("protect",C13)=0</formula>
    </cfRule>
  </conditionalFormatting>
  <conditionalFormatting sqref="B32">
    <cfRule type="expression" dxfId="31" priority="17">
      <formula>CELL("protect",B32)=0</formula>
    </cfRule>
  </conditionalFormatting>
  <conditionalFormatting sqref="B33">
    <cfRule type="expression" dxfId="30" priority="16">
      <formula>CELL("protect",B33)=0</formula>
    </cfRule>
  </conditionalFormatting>
  <conditionalFormatting sqref="B24:E24">
    <cfRule type="expression" dxfId="29" priority="34">
      <formula>CELL("protect",#REF!)=0</formula>
    </cfRule>
  </conditionalFormatting>
  <conditionalFormatting sqref="B28:E32">
    <cfRule type="expression" dxfId="28" priority="64">
      <formula>ISNA(#REF!)</formula>
    </cfRule>
  </conditionalFormatting>
  <conditionalFormatting sqref="C26">
    <cfRule type="expression" dxfId="27" priority="11">
      <formula>CELL("protect",C26)=0</formula>
    </cfRule>
  </conditionalFormatting>
  <conditionalFormatting sqref="C27">
    <cfRule type="expression" dxfId="26" priority="10">
      <formula>CELL("protect",C27)=0</formula>
    </cfRule>
  </conditionalFormatting>
  <conditionalFormatting sqref="C27">
    <cfRule type="expression" dxfId="25" priority="9">
      <formula>CELL("protect",C27)=0</formula>
    </cfRule>
  </conditionalFormatting>
  <conditionalFormatting sqref="A2:B2">
    <cfRule type="expression" dxfId="24" priority="8">
      <formula>CELL("protect",A2)=0</formula>
    </cfRule>
  </conditionalFormatting>
  <conditionalFormatting sqref="B7:B13">
    <cfRule type="expression" dxfId="23" priority="6">
      <formula>CELL("protect",B7)=0</formula>
    </cfRule>
  </conditionalFormatting>
  <conditionalFormatting sqref="C8:C12">
    <cfRule type="expression" dxfId="22" priority="5">
      <formula>CELL("protect",C8)=0</formula>
    </cfRule>
  </conditionalFormatting>
  <conditionalFormatting sqref="C17">
    <cfRule type="expression" dxfId="21" priority="2">
      <formula>CELL("protect",C17)=0</formula>
    </cfRule>
  </conditionalFormatting>
  <conditionalFormatting sqref="C17">
    <cfRule type="expression" dxfId="20" priority="1">
      <formula>CELL("protect",C17)=0</formula>
    </cfRule>
  </conditionalFormatting>
  <dataValidations count="5">
    <dataValidation type="textLength" operator="equal" allowBlank="1" showInputMessage="1" showErrorMessage="1" error="Please enter date as 6 digits eg. 010117" prompt="Please use date format: 010117" sqref="C13" xr:uid="{5D3B4639-3911-451C-8F3F-A6CAC529DE39}">
      <formula1>6</formula1>
    </dataValidation>
    <dataValidation type="list" allowBlank="1" showInputMessage="1" showErrorMessage="1" prompt="Complete separate forms for standard/express service" sqref="C17" xr:uid="{A73C381F-293E-43CF-B9B8-498FE24BE017}">
      <formula1>service</formula1>
    </dataValidation>
    <dataValidation type="whole" operator="lessThan" allowBlank="1" showInputMessage="1" showErrorMessage="1" prompt="You MUST read the FAQs relating to Multiple Bat Species before selecting this option" sqref="C21" xr:uid="{C9310854-998A-4BC9-9FFF-5625E6C9E28E}">
      <formula1>40</formula1>
    </dataValidation>
    <dataValidation type="whole" allowBlank="1" showErrorMessage="1" errorTitle="Max 40" error="Please contact us if you have more than 40 samples" sqref="C22" xr:uid="{6ED44B08-06E3-418B-B9A9-83E2AFAD112E}">
      <formula1>0</formula1>
      <formula2>40</formula2>
    </dataValidation>
    <dataValidation type="list" allowBlank="1" showInputMessage="1" showErrorMessage="1" sqref="C26:E26" xr:uid="{76A3BFC6-C0F8-4596-B502-59ED1359F884}">
      <formula1>countries</formula1>
    </dataValidation>
  </dataValidations>
  <hyperlinks>
    <hyperlink ref="B18" r:id="rId1" display="Please check here first if Express service is available" xr:uid="{5B681C39-7CB2-4BC5-BE56-579158271849}"/>
    <hyperlink ref="B15" r:id="rId2" display="If your business is non-commercial you may apply for a Swift Discount Code FAQs" xr:uid="{F3233328-A4BD-4E6A-95E1-A0FED0BBF0CC}"/>
    <hyperlink ref="B32:C32" r:id="rId3" display="http://www.swiftecology.co.uk/dna.php" xr:uid="{A51DFB39-4BBD-4FB4-9306-6EC79B6550C3}"/>
    <hyperlink ref="B34:E34" r:id="rId4" display="For Guidance click here" xr:uid="{62A6E919-402E-4777-89CE-640D987A4B1F}"/>
    <hyperlink ref="B18:E18" r:id="rId5" display="Click here to check whether Express service currently available" xr:uid="{A97A4DE0-DC7D-4089-9B5A-FD45BA78E0BA}"/>
  </hyperlinks>
  <pageMargins left="0.4" right="0.17" top="0.75" bottom="0.75" header="0.3" footer="0.3"/>
  <pageSetup paperSize="9" orientation="portrait" horizontalDpi="0" verticalDpi="0" r:id="rId6"/>
  <drawing r:id="rId7"/>
  <legacyDrawing r:id="rId8"/>
  <mc:AlternateContent xmlns:mc="http://schemas.openxmlformats.org/markup-compatibility/2006">
    <mc:Choice Requires="x14">
      <controls>
        <mc:AlternateContent xmlns:mc="http://schemas.openxmlformats.org/markup-compatibility/2006">
          <mc:Choice Requires="x14">
            <control shapeId="2052" r:id="rId9" name="Check Box 4">
              <controlPr locked="0" defaultSize="0" autoFill="0" autoLine="0" autoPict="0" altText="">
                <anchor>
                  <from>
                    <xdr:col>2</xdr:col>
                    <xdr:colOff>142875</xdr:colOff>
                    <xdr:row>15</xdr:row>
                    <xdr:rowOff>114300</xdr:rowOff>
                  </from>
                  <to>
                    <xdr:col>2</xdr:col>
                    <xdr:colOff>447675</xdr:colOff>
                    <xdr:row>16</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sheetPr>
  <dimension ref="A1:L32"/>
  <sheetViews>
    <sheetView showZeros="0" topLeftCell="B1" workbookViewId="0">
      <selection activeCell="I3" sqref="I3:L3"/>
    </sheetView>
  </sheetViews>
  <sheetFormatPr defaultColWidth="9.140625" defaultRowHeight="12.75" x14ac:dyDescent="0.25"/>
  <cols>
    <col min="1" max="1" width="9.140625" style="3" hidden="1" customWidth="1"/>
    <col min="2" max="2" width="13.7109375" style="3" bestFit="1" customWidth="1"/>
    <col min="3" max="3" width="13.7109375" style="3" customWidth="1"/>
    <col min="4" max="4" width="9.42578125" style="3" customWidth="1"/>
    <col min="5" max="5" width="12.28515625" style="3" customWidth="1"/>
    <col min="6" max="6" width="19.28515625" style="3" customWidth="1"/>
    <col min="7" max="7" width="12.85546875" style="3" customWidth="1"/>
    <col min="8" max="8" width="16.5703125" style="3" customWidth="1"/>
    <col min="9" max="9" width="17.140625" style="3" customWidth="1"/>
    <col min="10" max="10" width="11.85546875" style="3" customWidth="1"/>
    <col min="11" max="11" width="6.5703125" style="3" customWidth="1"/>
    <col min="12" max="16384" width="9.140625" style="3"/>
  </cols>
  <sheetData>
    <row r="1" spans="1:12" ht="47.25" customHeight="1" thickBot="1" x14ac:dyDescent="0.3">
      <c r="B1" s="129"/>
      <c r="C1" s="130"/>
      <c r="D1" s="130"/>
      <c r="E1" s="130"/>
      <c r="F1" s="160" t="s">
        <v>227</v>
      </c>
      <c r="G1" s="161"/>
      <c r="H1" s="162"/>
      <c r="I1" s="131" t="str">
        <f>'1. PAYMENT'!C17&amp;" Service"</f>
        <v>Standard Service</v>
      </c>
      <c r="J1" s="130"/>
      <c r="K1" s="130"/>
      <c r="L1" s="132"/>
    </row>
    <row r="2" spans="1:12" ht="12.75" customHeight="1" x14ac:dyDescent="0.25">
      <c r="A2" s="126"/>
      <c r="B2" s="209" t="s">
        <v>4</v>
      </c>
      <c r="C2" s="210"/>
      <c r="D2" s="210"/>
      <c r="E2" s="31" t="s">
        <v>87</v>
      </c>
      <c r="F2" s="143"/>
      <c r="G2" s="27"/>
      <c r="H2" s="196" t="s">
        <v>94</v>
      </c>
      <c r="I2" s="197"/>
      <c r="J2" s="197"/>
      <c r="K2" s="197"/>
      <c r="L2" s="198"/>
    </row>
    <row r="3" spans="1:12" ht="15.75" thickBot="1" x14ac:dyDescent="0.3">
      <c r="A3" s="126"/>
      <c r="B3" s="40" t="s">
        <v>70</v>
      </c>
      <c r="C3" s="211" t="str">
        <f>'1. PAYMENT'!C3&amp;" "&amp;'1. PAYMENT'!C4</f>
        <v xml:space="preserve"> </v>
      </c>
      <c r="D3" s="211"/>
      <c r="E3" s="31" t="s">
        <v>1</v>
      </c>
      <c r="F3" s="212">
        <f>'1. PAYMENT'!C7</f>
        <v>0</v>
      </c>
      <c r="G3" s="210"/>
      <c r="H3" s="120" t="s">
        <v>0</v>
      </c>
      <c r="I3" s="199"/>
      <c r="J3" s="200"/>
      <c r="K3" s="200"/>
      <c r="L3" s="201"/>
    </row>
    <row r="4" spans="1:12" ht="12.75" customHeight="1" thickBot="1" x14ac:dyDescent="0.3">
      <c r="A4" s="126"/>
      <c r="B4" s="40" t="s">
        <v>2</v>
      </c>
      <c r="C4" s="204">
        <f>'1. PAYMENT'!C8:E8</f>
        <v>0</v>
      </c>
      <c r="D4" s="205"/>
      <c r="E4" s="206" t="s">
        <v>215</v>
      </c>
      <c r="F4" s="202">
        <f>C4</f>
        <v>0</v>
      </c>
      <c r="G4" s="203"/>
      <c r="H4" s="120" t="s">
        <v>3</v>
      </c>
      <c r="I4" s="199"/>
      <c r="J4" s="200"/>
      <c r="K4" s="200"/>
      <c r="L4" s="201"/>
    </row>
    <row r="5" spans="1:12" ht="12.75" customHeight="1" thickBot="1" x14ac:dyDescent="0.3">
      <c r="A5" s="126"/>
      <c r="B5" s="39"/>
      <c r="C5" s="204">
        <f>'1. PAYMENT'!C9:E9</f>
        <v>0</v>
      </c>
      <c r="D5" s="205"/>
      <c r="E5" s="207"/>
      <c r="F5" s="202">
        <f t="shared" ref="F5:F8" si="0">C5</f>
        <v>0</v>
      </c>
      <c r="G5" s="203"/>
      <c r="H5" s="120" t="s">
        <v>0</v>
      </c>
      <c r="I5" s="199"/>
      <c r="J5" s="200"/>
      <c r="K5" s="200"/>
      <c r="L5" s="201"/>
    </row>
    <row r="6" spans="1:12" ht="12.75" customHeight="1" thickBot="1" x14ac:dyDescent="0.3">
      <c r="A6" s="126"/>
      <c r="B6" s="39"/>
      <c r="C6" s="204">
        <f>'1. PAYMENT'!C10:E10</f>
        <v>0</v>
      </c>
      <c r="D6" s="205"/>
      <c r="E6" s="207"/>
      <c r="F6" s="202">
        <f t="shared" si="0"/>
        <v>0</v>
      </c>
      <c r="G6" s="203"/>
      <c r="H6" s="120" t="s">
        <v>3</v>
      </c>
      <c r="I6" s="199"/>
      <c r="J6" s="200"/>
      <c r="K6" s="200"/>
      <c r="L6" s="201"/>
    </row>
    <row r="7" spans="1:12" ht="15.75" thickBot="1" x14ac:dyDescent="0.3">
      <c r="A7" s="126"/>
      <c r="B7" s="39"/>
      <c r="C7" s="204">
        <f>'1. PAYMENT'!C11:E11</f>
        <v>0</v>
      </c>
      <c r="D7" s="205"/>
      <c r="E7" s="207"/>
      <c r="F7" s="202">
        <f t="shared" si="0"/>
        <v>0</v>
      </c>
      <c r="G7" s="203"/>
      <c r="H7" s="120" t="s">
        <v>0</v>
      </c>
      <c r="I7" s="199"/>
      <c r="J7" s="200"/>
      <c r="K7" s="200"/>
      <c r="L7" s="201"/>
    </row>
    <row r="8" spans="1:12" ht="15.75" thickBot="1" x14ac:dyDescent="0.3">
      <c r="A8" s="126"/>
      <c r="B8" s="40" t="s">
        <v>99</v>
      </c>
      <c r="C8" s="204">
        <f>'1. PAYMENT'!C12:E12</f>
        <v>0</v>
      </c>
      <c r="D8" s="205"/>
      <c r="E8" s="208"/>
      <c r="F8" s="202">
        <f t="shared" si="0"/>
        <v>0</v>
      </c>
      <c r="G8" s="203"/>
      <c r="H8" s="121" t="s">
        <v>3</v>
      </c>
      <c r="I8" s="199"/>
      <c r="J8" s="200"/>
      <c r="K8" s="200"/>
      <c r="L8" s="201"/>
    </row>
    <row r="9" spans="1:12" ht="16.5" customHeight="1" thickBot="1" x14ac:dyDescent="0.3">
      <c r="A9" s="126"/>
      <c r="B9" s="134" t="s">
        <v>6</v>
      </c>
      <c r="C9" s="142"/>
      <c r="D9" s="191" t="s">
        <v>172</v>
      </c>
      <c r="E9" s="192"/>
      <c r="F9" s="192"/>
      <c r="G9" s="192"/>
      <c r="H9" s="122" t="s">
        <v>224</v>
      </c>
      <c r="I9" s="125" t="str">
        <f>'1. PAYMENT'!C14</f>
        <v/>
      </c>
      <c r="J9" s="193" t="s">
        <v>5</v>
      </c>
      <c r="K9" s="193"/>
      <c r="L9" s="41">
        <f>'1. PAYMENT'!C22</f>
        <v>0</v>
      </c>
    </row>
    <row r="10" spans="1:12" s="118" customFormat="1" ht="51" x14ac:dyDescent="0.2">
      <c r="A10" s="127"/>
      <c r="B10" s="115" t="s">
        <v>125</v>
      </c>
      <c r="C10" s="116" t="s">
        <v>200</v>
      </c>
      <c r="D10" s="116" t="s">
        <v>139</v>
      </c>
      <c r="E10" s="116" t="s">
        <v>138</v>
      </c>
      <c r="F10" s="116" t="s">
        <v>225</v>
      </c>
      <c r="G10" s="116" t="s">
        <v>216</v>
      </c>
      <c r="H10" s="123" t="s">
        <v>140</v>
      </c>
      <c r="I10" s="194" t="s">
        <v>165</v>
      </c>
      <c r="J10" s="194"/>
      <c r="K10" s="194"/>
      <c r="L10" s="117" t="s">
        <v>222</v>
      </c>
    </row>
    <row r="11" spans="1:12" ht="15" x14ac:dyDescent="0.25">
      <c r="A11" s="126">
        <v>1</v>
      </c>
      <c r="B11" s="39" t="str">
        <f>IF(A11&lt;=$L$9,"SEL"&amp;$F$2&amp;"-"&amp;A11," ")</f>
        <v xml:space="preserve"> </v>
      </c>
      <c r="C11" s="31" t="str">
        <f>IF('1. PAYMENT'!$C$20&gt;=A11,"single","multiple")</f>
        <v>multiple</v>
      </c>
      <c r="D11" s="32"/>
      <c r="E11" s="8"/>
      <c r="F11" s="8"/>
      <c r="G11" s="32"/>
      <c r="H11" s="124"/>
      <c r="I11" s="195"/>
      <c r="J11" s="195"/>
      <c r="K11" s="195"/>
      <c r="L11" s="133"/>
    </row>
    <row r="12" spans="1:12" ht="15" x14ac:dyDescent="0.25">
      <c r="A12" s="126">
        <v>2</v>
      </c>
      <c r="B12" s="39" t="str">
        <f t="shared" ref="B12:B30" si="1">IF(A12&lt;=$L$9,"SEL"&amp;$F$2&amp;"-"&amp;A12," ")</f>
        <v xml:space="preserve"> </v>
      </c>
      <c r="C12" s="31" t="str">
        <f>IF('1. PAYMENT'!$C$20&gt;=A12,"single","multiple")</f>
        <v>multiple</v>
      </c>
      <c r="D12" s="32"/>
      <c r="E12" s="8"/>
      <c r="F12" s="8"/>
      <c r="G12" s="8"/>
      <c r="H12" s="124"/>
      <c r="I12" s="195"/>
      <c r="J12" s="195"/>
      <c r="K12" s="195"/>
      <c r="L12" s="133"/>
    </row>
    <row r="13" spans="1:12" ht="15" x14ac:dyDescent="0.25">
      <c r="A13" s="126">
        <v>3</v>
      </c>
      <c r="B13" s="39" t="str">
        <f t="shared" si="1"/>
        <v xml:space="preserve"> </v>
      </c>
      <c r="C13" s="31" t="str">
        <f>IF('1. PAYMENT'!$C$20&gt;=A13,"single","multiple")</f>
        <v>multiple</v>
      </c>
      <c r="D13" s="32"/>
      <c r="E13" s="8"/>
      <c r="F13" s="8"/>
      <c r="G13" s="8"/>
      <c r="H13" s="124"/>
      <c r="I13" s="195"/>
      <c r="J13" s="195"/>
      <c r="K13" s="195"/>
      <c r="L13" s="133"/>
    </row>
    <row r="14" spans="1:12" ht="15" x14ac:dyDescent="0.25">
      <c r="A14" s="126">
        <v>4</v>
      </c>
      <c r="B14" s="39" t="str">
        <f t="shared" si="1"/>
        <v xml:space="preserve"> </v>
      </c>
      <c r="C14" s="31" t="str">
        <f>IF('1. PAYMENT'!$C$20&gt;=A14,"single","multiple")</f>
        <v>multiple</v>
      </c>
      <c r="D14" s="32"/>
      <c r="E14" s="8"/>
      <c r="F14" s="8"/>
      <c r="G14" s="8"/>
      <c r="H14" s="124"/>
      <c r="I14" s="195"/>
      <c r="J14" s="195"/>
      <c r="K14" s="195"/>
      <c r="L14" s="133"/>
    </row>
    <row r="15" spans="1:12" ht="15" x14ac:dyDescent="0.25">
      <c r="A15" s="126">
        <v>5</v>
      </c>
      <c r="B15" s="39" t="str">
        <f t="shared" si="1"/>
        <v xml:space="preserve"> </v>
      </c>
      <c r="C15" s="31" t="str">
        <f>IF('1. PAYMENT'!$C$20&gt;=A15,"single","multiple")</f>
        <v>multiple</v>
      </c>
      <c r="D15" s="32"/>
      <c r="E15" s="8"/>
      <c r="F15" s="8"/>
      <c r="G15" s="8"/>
      <c r="H15" s="124"/>
      <c r="I15" s="195"/>
      <c r="J15" s="195"/>
      <c r="K15" s="195"/>
      <c r="L15" s="133"/>
    </row>
    <row r="16" spans="1:12" ht="15" x14ac:dyDescent="0.25">
      <c r="A16" s="126">
        <v>6</v>
      </c>
      <c r="B16" s="39" t="str">
        <f t="shared" si="1"/>
        <v xml:space="preserve"> </v>
      </c>
      <c r="C16" s="31" t="str">
        <f>IF('1. PAYMENT'!$C$20&gt;=A16,"single","multiple")</f>
        <v>multiple</v>
      </c>
      <c r="D16" s="32"/>
      <c r="E16" s="8"/>
      <c r="F16" s="8"/>
      <c r="G16" s="8"/>
      <c r="H16" s="124"/>
      <c r="I16" s="195"/>
      <c r="J16" s="195"/>
      <c r="K16" s="195"/>
      <c r="L16" s="133"/>
    </row>
    <row r="17" spans="1:12" ht="15.75" customHeight="1" x14ac:dyDescent="0.25">
      <c r="A17" s="126">
        <v>7</v>
      </c>
      <c r="B17" s="39" t="str">
        <f t="shared" si="1"/>
        <v xml:space="preserve"> </v>
      </c>
      <c r="C17" s="31" t="str">
        <f>IF('1. PAYMENT'!$C$20&gt;=A17,"single","multiple")</f>
        <v>multiple</v>
      </c>
      <c r="D17" s="32"/>
      <c r="E17" s="8"/>
      <c r="F17" s="8"/>
      <c r="G17" s="8"/>
      <c r="H17" s="124"/>
      <c r="I17" s="195"/>
      <c r="J17" s="195"/>
      <c r="K17" s="195"/>
      <c r="L17" s="133"/>
    </row>
    <row r="18" spans="1:12" ht="15.75" customHeight="1" x14ac:dyDescent="0.25">
      <c r="A18" s="126">
        <v>8</v>
      </c>
      <c r="B18" s="39" t="str">
        <f t="shared" si="1"/>
        <v xml:space="preserve"> </v>
      </c>
      <c r="C18" s="31" t="str">
        <f>IF('1. PAYMENT'!$C$20&gt;=A18,"single","multiple")</f>
        <v>multiple</v>
      </c>
      <c r="D18" s="32"/>
      <c r="E18" s="8"/>
      <c r="F18" s="8"/>
      <c r="G18" s="8"/>
      <c r="H18" s="124"/>
      <c r="I18" s="195"/>
      <c r="J18" s="195"/>
      <c r="K18" s="195"/>
      <c r="L18" s="133"/>
    </row>
    <row r="19" spans="1:12" ht="15" x14ac:dyDescent="0.25">
      <c r="A19" s="126">
        <v>9</v>
      </c>
      <c r="B19" s="39" t="str">
        <f t="shared" si="1"/>
        <v xml:space="preserve"> </v>
      </c>
      <c r="C19" s="31" t="str">
        <f>IF('1. PAYMENT'!$C$20&gt;=A19,"single","multiple")</f>
        <v>multiple</v>
      </c>
      <c r="D19" s="32"/>
      <c r="E19" s="8"/>
      <c r="F19" s="8"/>
      <c r="G19" s="8"/>
      <c r="H19" s="124"/>
      <c r="I19" s="195"/>
      <c r="J19" s="195"/>
      <c r="K19" s="195"/>
      <c r="L19" s="133"/>
    </row>
    <row r="20" spans="1:12" ht="15" x14ac:dyDescent="0.25">
      <c r="A20" s="126">
        <v>10</v>
      </c>
      <c r="B20" s="39" t="str">
        <f t="shared" si="1"/>
        <v xml:space="preserve"> </v>
      </c>
      <c r="C20" s="31" t="str">
        <f>IF('1. PAYMENT'!$C$20&gt;=A20,"single","multiple")</f>
        <v>multiple</v>
      </c>
      <c r="D20" s="32"/>
      <c r="E20" s="8"/>
      <c r="F20" s="8"/>
      <c r="G20" s="8"/>
      <c r="H20" s="124"/>
      <c r="I20" s="195"/>
      <c r="J20" s="195"/>
      <c r="K20" s="195"/>
      <c r="L20" s="133"/>
    </row>
    <row r="21" spans="1:12" ht="15" x14ac:dyDescent="0.25">
      <c r="A21" s="126">
        <v>11</v>
      </c>
      <c r="B21" s="39" t="str">
        <f t="shared" si="1"/>
        <v xml:space="preserve"> </v>
      </c>
      <c r="C21" s="31" t="str">
        <f>IF('1. PAYMENT'!$C$20&gt;=A21,"single","multiple")</f>
        <v>multiple</v>
      </c>
      <c r="D21" s="32"/>
      <c r="E21" s="8"/>
      <c r="F21" s="8"/>
      <c r="G21" s="8"/>
      <c r="H21" s="124"/>
      <c r="I21" s="195"/>
      <c r="J21" s="195"/>
      <c r="K21" s="195"/>
      <c r="L21" s="133"/>
    </row>
    <row r="22" spans="1:12" ht="15" x14ac:dyDescent="0.25">
      <c r="A22" s="126">
        <v>12</v>
      </c>
      <c r="B22" s="39" t="str">
        <f t="shared" si="1"/>
        <v xml:space="preserve"> </v>
      </c>
      <c r="C22" s="31" t="str">
        <f>IF('1. PAYMENT'!$C$20&gt;=A22,"single","multiple")</f>
        <v>multiple</v>
      </c>
      <c r="D22" s="32"/>
      <c r="E22" s="8"/>
      <c r="F22" s="8"/>
      <c r="G22" s="8"/>
      <c r="H22" s="124"/>
      <c r="I22" s="195"/>
      <c r="J22" s="195"/>
      <c r="K22" s="195"/>
      <c r="L22" s="133"/>
    </row>
    <row r="23" spans="1:12" ht="15" x14ac:dyDescent="0.25">
      <c r="A23" s="126">
        <v>13</v>
      </c>
      <c r="B23" s="39" t="str">
        <f t="shared" si="1"/>
        <v xml:space="preserve"> </v>
      </c>
      <c r="C23" s="31" t="str">
        <f>IF('1. PAYMENT'!$C$20&gt;=A23,"single","multiple")</f>
        <v>multiple</v>
      </c>
      <c r="D23" s="32"/>
      <c r="E23" s="8"/>
      <c r="F23" s="8"/>
      <c r="G23" s="8"/>
      <c r="H23" s="124"/>
      <c r="I23" s="195"/>
      <c r="J23" s="195"/>
      <c r="K23" s="195"/>
      <c r="L23" s="133"/>
    </row>
    <row r="24" spans="1:12" ht="15" x14ac:dyDescent="0.25">
      <c r="A24" s="126">
        <v>14</v>
      </c>
      <c r="B24" s="39" t="str">
        <f t="shared" si="1"/>
        <v xml:space="preserve"> </v>
      </c>
      <c r="C24" s="31" t="str">
        <f>IF('1. PAYMENT'!$C$20&gt;=A24,"single","multiple")</f>
        <v>multiple</v>
      </c>
      <c r="D24" s="32"/>
      <c r="E24" s="8"/>
      <c r="F24" s="8"/>
      <c r="G24" s="8"/>
      <c r="H24" s="124"/>
      <c r="I24" s="195"/>
      <c r="J24" s="195"/>
      <c r="K24" s="195"/>
      <c r="L24" s="133"/>
    </row>
    <row r="25" spans="1:12" ht="15" x14ac:dyDescent="0.25">
      <c r="A25" s="126">
        <v>15</v>
      </c>
      <c r="B25" s="39" t="str">
        <f t="shared" si="1"/>
        <v xml:space="preserve"> </v>
      </c>
      <c r="C25" s="31" t="str">
        <f>IF('1. PAYMENT'!$C$20&gt;=A25,"single","multiple")</f>
        <v>multiple</v>
      </c>
      <c r="D25" s="32"/>
      <c r="E25" s="8"/>
      <c r="F25" s="8"/>
      <c r="G25" s="8"/>
      <c r="H25" s="124"/>
      <c r="I25" s="195"/>
      <c r="J25" s="195"/>
      <c r="K25" s="195"/>
      <c r="L25" s="133"/>
    </row>
    <row r="26" spans="1:12" ht="15" x14ac:dyDescent="0.25">
      <c r="A26" s="126">
        <v>16</v>
      </c>
      <c r="B26" s="39" t="str">
        <f t="shared" si="1"/>
        <v xml:space="preserve"> </v>
      </c>
      <c r="C26" s="31" t="str">
        <f>IF('1. PAYMENT'!$C$20&gt;=A26,"single","multiple")</f>
        <v>multiple</v>
      </c>
      <c r="D26" s="32"/>
      <c r="E26" s="8"/>
      <c r="F26" s="8"/>
      <c r="G26" s="8"/>
      <c r="H26" s="124"/>
      <c r="I26" s="195"/>
      <c r="J26" s="195"/>
      <c r="K26" s="195"/>
      <c r="L26" s="133"/>
    </row>
    <row r="27" spans="1:12" ht="15" x14ac:dyDescent="0.25">
      <c r="A27" s="126">
        <v>17</v>
      </c>
      <c r="B27" s="39" t="str">
        <f t="shared" si="1"/>
        <v xml:space="preserve"> </v>
      </c>
      <c r="C27" s="31" t="str">
        <f>IF('1. PAYMENT'!$C$20&gt;=A27,"single","multiple")</f>
        <v>multiple</v>
      </c>
      <c r="D27" s="32"/>
      <c r="E27" s="8"/>
      <c r="F27" s="8"/>
      <c r="G27" s="8"/>
      <c r="H27" s="124"/>
      <c r="I27" s="195"/>
      <c r="J27" s="195"/>
      <c r="K27" s="195"/>
      <c r="L27" s="133"/>
    </row>
    <row r="28" spans="1:12" ht="15" x14ac:dyDescent="0.25">
      <c r="A28" s="126">
        <v>18</v>
      </c>
      <c r="B28" s="39" t="str">
        <f t="shared" si="1"/>
        <v xml:space="preserve"> </v>
      </c>
      <c r="C28" s="31" t="str">
        <f>IF('1. PAYMENT'!$C$20&gt;=A28,"single","multiple")</f>
        <v>multiple</v>
      </c>
      <c r="D28" s="32"/>
      <c r="E28" s="8"/>
      <c r="F28" s="8"/>
      <c r="G28" s="8"/>
      <c r="H28" s="124"/>
      <c r="I28" s="195"/>
      <c r="J28" s="195"/>
      <c r="K28" s="195"/>
      <c r="L28" s="133"/>
    </row>
    <row r="29" spans="1:12" ht="15" x14ac:dyDescent="0.25">
      <c r="A29" s="126">
        <v>19</v>
      </c>
      <c r="B29" s="39" t="str">
        <f t="shared" si="1"/>
        <v xml:space="preserve"> </v>
      </c>
      <c r="C29" s="31" t="str">
        <f>IF('1. PAYMENT'!$C$20&gt;=A29,"single","multiple")</f>
        <v>multiple</v>
      </c>
      <c r="D29" s="32"/>
      <c r="E29" s="8"/>
      <c r="F29" s="8"/>
      <c r="G29" s="8"/>
      <c r="H29" s="124"/>
      <c r="I29" s="195"/>
      <c r="J29" s="195"/>
      <c r="K29" s="195"/>
      <c r="L29" s="133"/>
    </row>
    <row r="30" spans="1:12" ht="15" x14ac:dyDescent="0.25">
      <c r="A30" s="126">
        <v>20</v>
      </c>
      <c r="B30" s="39" t="str">
        <f t="shared" si="1"/>
        <v xml:space="preserve"> </v>
      </c>
      <c r="C30" s="31" t="str">
        <f>IF('1. PAYMENT'!$C$20&gt;=A30,"single","multiple")</f>
        <v>multiple</v>
      </c>
      <c r="D30" s="32"/>
      <c r="E30" s="8"/>
      <c r="F30" s="8"/>
      <c r="G30" s="8"/>
      <c r="H30" s="124"/>
      <c r="I30" s="195"/>
      <c r="J30" s="195"/>
      <c r="K30" s="195"/>
      <c r="L30" s="133"/>
    </row>
    <row r="31" spans="1:12" ht="30.75" customHeight="1" thickBot="1" x14ac:dyDescent="0.3">
      <c r="A31" s="128"/>
      <c r="B31" s="135" t="s">
        <v>189</v>
      </c>
      <c r="C31" s="213" t="str">
        <f>IF(ISBLANK(F2),noaddress,address)</f>
        <v>Sample Numbers and address for dispatch will be supplied when we return form to you</v>
      </c>
      <c r="D31" s="214"/>
      <c r="E31" s="214"/>
      <c r="F31" s="214"/>
      <c r="G31" s="214"/>
      <c r="H31" s="214"/>
      <c r="I31" s="214"/>
      <c r="J31" s="214"/>
      <c r="K31" s="214"/>
      <c r="L31" s="215"/>
    </row>
    <row r="32" spans="1:12" ht="15" customHeight="1" x14ac:dyDescent="0.25"/>
  </sheetData>
  <sheetProtection algorithmName="SHA-512" hashValue="p71c03IMtxH+2e3it/LQY+rdBbI9baIudTY0D38nZatquyAvgoUhnYK2Cw2Zpb4ZH0Z6Rrzh/wwiY6nD0oPNHQ==" saltValue="5U4bV223C0G+Ynsgof9CYw==" spinCount="100000" sheet="1" selectLockedCells="1"/>
  <mergeCells count="46">
    <mergeCell ref="C31:L31"/>
    <mergeCell ref="I14:K14"/>
    <mergeCell ref="I15:K15"/>
    <mergeCell ref="I16:K16"/>
    <mergeCell ref="I17:K17"/>
    <mergeCell ref="I18:K18"/>
    <mergeCell ref="I19:K19"/>
    <mergeCell ref="I20:K20"/>
    <mergeCell ref="I21:K21"/>
    <mergeCell ref="I22:K22"/>
    <mergeCell ref="I30:K30"/>
    <mergeCell ref="I29:K29"/>
    <mergeCell ref="B2:D2"/>
    <mergeCell ref="F5:G5"/>
    <mergeCell ref="F6:G6"/>
    <mergeCell ref="C3:D3"/>
    <mergeCell ref="F3:G3"/>
    <mergeCell ref="C5:D5"/>
    <mergeCell ref="C6:D6"/>
    <mergeCell ref="C4:D4"/>
    <mergeCell ref="F4:G4"/>
    <mergeCell ref="F8:G8"/>
    <mergeCell ref="C7:D7"/>
    <mergeCell ref="F7:G7"/>
    <mergeCell ref="E4:E8"/>
    <mergeCell ref="I5:L5"/>
    <mergeCell ref="I6:L6"/>
    <mergeCell ref="I7:L7"/>
    <mergeCell ref="I8:L8"/>
    <mergeCell ref="C8:D8"/>
    <mergeCell ref="D9:G9"/>
    <mergeCell ref="J9:K9"/>
    <mergeCell ref="I10:K10"/>
    <mergeCell ref="F1:H1"/>
    <mergeCell ref="I28:K28"/>
    <mergeCell ref="I25:K25"/>
    <mergeCell ref="I26:K26"/>
    <mergeCell ref="I27:K27"/>
    <mergeCell ref="I23:K23"/>
    <mergeCell ref="I24:K24"/>
    <mergeCell ref="I12:K12"/>
    <mergeCell ref="I13:K13"/>
    <mergeCell ref="H2:L2"/>
    <mergeCell ref="I3:L3"/>
    <mergeCell ref="I11:K11"/>
    <mergeCell ref="I4:L4"/>
  </mergeCells>
  <conditionalFormatting sqref="A11:L30">
    <cfRule type="expression" dxfId="19" priority="78">
      <formula>CELL("protect",A11)=0</formula>
    </cfRule>
  </conditionalFormatting>
  <conditionalFormatting sqref="B11:B30">
    <cfRule type="expression" dxfId="18" priority="47">
      <formula>ISBLANK($F$2)</formula>
    </cfRule>
  </conditionalFormatting>
  <conditionalFormatting sqref="C4:C8">
    <cfRule type="expression" dxfId="17" priority="5">
      <formula>CELL("protect",C4)=0</formula>
    </cfRule>
  </conditionalFormatting>
  <conditionalFormatting sqref="C11:L30">
    <cfRule type="expression" dxfId="16" priority="11">
      <formula>$A11&gt;$L$9</formula>
    </cfRule>
  </conditionalFormatting>
  <conditionalFormatting sqref="I1">
    <cfRule type="containsText" dxfId="15" priority="13" operator="containsText" text="Express">
      <formula>NOT(ISERROR(SEARCH("Express",I1)))</formula>
    </cfRule>
    <cfRule type="containsText" dxfId="14" priority="15" operator="containsText" text="Standard">
      <formula>NOT(ISERROR(SEARCH("Standard",I1)))</formula>
    </cfRule>
  </conditionalFormatting>
  <conditionalFormatting sqref="F4:F8">
    <cfRule type="expression" dxfId="13" priority="6">
      <formula>CELL("protect",F4)=0</formula>
    </cfRule>
  </conditionalFormatting>
  <conditionalFormatting sqref="I3">
    <cfRule type="expression" dxfId="12" priority="8">
      <formula>CELL("protect",I3)=0</formula>
    </cfRule>
  </conditionalFormatting>
  <conditionalFormatting sqref="I4">
    <cfRule type="expression" dxfId="11" priority="3">
      <formula>CELL("protect",I4)=0</formula>
    </cfRule>
  </conditionalFormatting>
  <conditionalFormatting sqref="I5:I6">
    <cfRule type="expression" dxfId="10" priority="2">
      <formula>CELL("protect",I5)=0</formula>
    </cfRule>
  </conditionalFormatting>
  <conditionalFormatting sqref="I7:I8">
    <cfRule type="expression" dxfId="9" priority="1">
      <formula>CELL("protect",I7)=0</formula>
    </cfRule>
  </conditionalFormatting>
  <dataValidations count="5">
    <dataValidation type="list" allowBlank="1" showInputMessage="1" showErrorMessage="1" sqref="D11:D30" xr:uid="{00000000-0002-0000-0200-000000000000}">
      <formula1>sampletypes</formula1>
    </dataValidation>
    <dataValidation type="list" allowBlank="1" showInputMessage="1" showErrorMessage="1" sqref="H11:H30" xr:uid="{00000000-0002-0000-0200-000002000000}">
      <formula1>group</formula1>
    </dataValidation>
    <dataValidation type="date" allowBlank="1" showInputMessage="1" showErrorMessage="1" prompt="Office use only" sqref="C9" xr:uid="{00000000-0002-0000-0200-000003000000}">
      <formula1>42005</formula1>
      <formula2>46022</formula2>
    </dataValidation>
    <dataValidation allowBlank="1" showInputMessage="1" showErrorMessage="1" prompt="Office Use Only" sqref="F2" xr:uid="{00000000-0002-0000-0200-000004000000}"/>
    <dataValidation type="list" allowBlank="1" showInputMessage="1" showErrorMessage="1" promptTitle="Disintegrated samples" prompt="Disintegrated samples are less likely to yield a result. There would be an additional charge for re-testing a new sample." sqref="F11:F30" xr:uid="{D8758FBB-54ED-4A09-A432-C2EA3CB8FCC0}">
      <formula1>ynna</formula1>
    </dataValidation>
  </dataValidations>
  <pageMargins left="0.24" right="0.17" top="0.35416666666666669" bottom="0.35" header="0.3" footer="0.3"/>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7E6A4"/>
  </sheetPr>
  <dimension ref="A1:L28"/>
  <sheetViews>
    <sheetView topLeftCell="B1" workbookViewId="0">
      <selection activeCell="D26" sqref="D26"/>
    </sheetView>
  </sheetViews>
  <sheetFormatPr defaultColWidth="9.140625" defaultRowHeight="12.75" x14ac:dyDescent="0.25"/>
  <cols>
    <col min="1" max="1" width="9.140625" style="3" hidden="1" customWidth="1"/>
    <col min="2" max="2" width="13" style="3" customWidth="1"/>
    <col min="3" max="4" width="12.28515625" style="3" customWidth="1"/>
    <col min="5" max="5" width="9.42578125" style="3" customWidth="1"/>
    <col min="6" max="6" width="12.85546875" style="3" customWidth="1"/>
    <col min="7" max="8" width="10.28515625" style="3" customWidth="1"/>
    <col min="9" max="9" width="11.85546875" style="3" customWidth="1"/>
    <col min="10" max="10" width="17.85546875" style="3" customWidth="1"/>
    <col min="11" max="11" width="14.7109375" style="3" customWidth="1"/>
    <col min="12" max="16384" width="9.140625" style="3"/>
  </cols>
  <sheetData>
    <row r="1" spans="1:12" ht="47.25" customHeight="1" x14ac:dyDescent="0.25">
      <c r="A1" s="227" t="s">
        <v>158</v>
      </c>
      <c r="B1" s="228"/>
      <c r="C1" s="228"/>
      <c r="D1" s="228"/>
      <c r="E1" s="228"/>
      <c r="F1" s="228"/>
      <c r="G1" s="228"/>
      <c r="H1" s="228"/>
      <c r="I1" s="228"/>
      <c r="J1" s="228"/>
      <c r="K1" s="228"/>
      <c r="L1" s="229"/>
    </row>
    <row r="2" spans="1:12" ht="12.75" customHeight="1" x14ac:dyDescent="0.25">
      <c r="A2" s="39"/>
      <c r="B2" s="210" t="s">
        <v>4</v>
      </c>
      <c r="C2" s="210"/>
      <c r="D2" s="210"/>
      <c r="E2" s="31" t="s">
        <v>87</v>
      </c>
      <c r="F2" s="27" t="str">
        <f>'2. Contact &amp; sample information'!F2&amp;"A"</f>
        <v>A</v>
      </c>
      <c r="G2" s="27"/>
      <c r="H2" s="224"/>
      <c r="I2" s="225"/>
      <c r="J2" s="225"/>
      <c r="K2" s="225"/>
      <c r="L2" s="226"/>
    </row>
    <row r="3" spans="1:12" x14ac:dyDescent="0.25">
      <c r="A3" s="39"/>
      <c r="B3" s="31" t="s">
        <v>70</v>
      </c>
      <c r="C3" s="211" t="str">
        <f>'2. Contact &amp; sample information'!C3:D3</f>
        <v xml:space="preserve"> </v>
      </c>
      <c r="D3" s="211"/>
      <c r="E3" s="31" t="s">
        <v>1</v>
      </c>
      <c r="F3" s="212">
        <f>'1. PAYMENT'!C7</f>
        <v>0</v>
      </c>
      <c r="G3" s="210"/>
      <c r="H3" s="224"/>
      <c r="I3" s="225"/>
      <c r="J3" s="225"/>
      <c r="K3" s="225"/>
      <c r="L3" s="226"/>
    </row>
    <row r="4" spans="1:12" ht="16.5" customHeight="1" x14ac:dyDescent="0.25">
      <c r="A4" s="39"/>
      <c r="B4" s="217" t="str">
        <f>'1. PAYMENT'!C17&amp;" Service"</f>
        <v>Standard Service</v>
      </c>
      <c r="C4" s="217"/>
      <c r="D4" s="217"/>
      <c r="E4" s="217"/>
      <c r="F4" s="31"/>
      <c r="G4" s="31"/>
      <c r="H4" s="38"/>
      <c r="J4" s="29" t="s">
        <v>164</v>
      </c>
      <c r="K4" s="222" t="str">
        <f>'2. Contact &amp; sample information'!I9</f>
        <v/>
      </c>
      <c r="L4" s="223"/>
    </row>
    <row r="5" spans="1:12" ht="30" customHeight="1" x14ac:dyDescent="0.25">
      <c r="A5" s="39"/>
      <c r="B5" s="217"/>
      <c r="C5" s="217"/>
      <c r="D5" s="217"/>
      <c r="E5" s="217"/>
      <c r="F5" s="31"/>
      <c r="G5" s="48"/>
      <c r="H5" s="218"/>
      <c r="I5" s="219"/>
      <c r="J5" s="4" t="s">
        <v>5</v>
      </c>
      <c r="K5" s="220">
        <f>'1. PAYMENT'!C22</f>
        <v>0</v>
      </c>
      <c r="L5" s="221"/>
    </row>
    <row r="6" spans="1:12" s="17" customFormat="1" ht="40.5" customHeight="1" x14ac:dyDescent="0.2">
      <c r="A6" s="40"/>
      <c r="B6" s="31" t="s">
        <v>125</v>
      </c>
      <c r="C6" s="31" t="s">
        <v>200</v>
      </c>
      <c r="D6" s="31" t="s">
        <v>139</v>
      </c>
      <c r="E6" s="31" t="s">
        <v>138</v>
      </c>
      <c r="F6" s="116" t="s">
        <v>225</v>
      </c>
      <c r="G6" s="116" t="s">
        <v>216</v>
      </c>
      <c r="H6" s="31" t="s">
        <v>140</v>
      </c>
      <c r="I6" s="210" t="s">
        <v>167</v>
      </c>
      <c r="J6" s="210"/>
      <c r="K6" s="210"/>
      <c r="L6" s="41" t="s">
        <v>7</v>
      </c>
    </row>
    <row r="7" spans="1:12" ht="15" x14ac:dyDescent="0.25">
      <c r="A7" s="39">
        <v>21</v>
      </c>
      <c r="B7" s="27" t="str">
        <f>IF(A7&lt;=$K$5,"SEL"&amp;'2. Contact &amp; sample information'!$F$2&amp;"-"&amp;A7," ")</f>
        <v xml:space="preserve"> </v>
      </c>
      <c r="C7" s="31" t="str">
        <f>IF('1. PAYMENT'!$C$20&gt;=A7,"single","multiple")</f>
        <v>multiple</v>
      </c>
      <c r="D7" s="32"/>
      <c r="E7" s="8"/>
      <c r="F7" s="8"/>
      <c r="G7" s="32"/>
      <c r="H7" s="28"/>
      <c r="I7" s="216"/>
      <c r="J7" s="216"/>
      <c r="K7" s="216"/>
      <c r="L7" s="49"/>
    </row>
    <row r="8" spans="1:12" ht="15" x14ac:dyDescent="0.25">
      <c r="A8" s="39">
        <v>22</v>
      </c>
      <c r="B8" s="27" t="str">
        <f>IF(A8&lt;=$K$5,"SEL"&amp;'2. Contact &amp; sample information'!$F$2&amp;"-"&amp;A8," ")</f>
        <v xml:space="preserve"> </v>
      </c>
      <c r="C8" s="31" t="str">
        <f>IF('1. PAYMENT'!$C$20&gt;=A8,"single","multiple")</f>
        <v>multiple</v>
      </c>
      <c r="D8" s="32"/>
      <c r="E8" s="8"/>
      <c r="F8" s="8"/>
      <c r="G8" s="8"/>
      <c r="H8" s="28"/>
      <c r="I8" s="216"/>
      <c r="J8" s="216"/>
      <c r="K8" s="216"/>
      <c r="L8" s="49"/>
    </row>
    <row r="9" spans="1:12" ht="15" x14ac:dyDescent="0.25">
      <c r="A9" s="39">
        <v>23</v>
      </c>
      <c r="B9" s="27" t="str">
        <f>IF(A9&lt;=$K$5,"SEL"&amp;'2. Contact &amp; sample information'!$F$2&amp;"-"&amp;A9," ")</f>
        <v xml:space="preserve"> </v>
      </c>
      <c r="C9" s="31" t="str">
        <f>IF('1. PAYMENT'!$C$20&gt;=A9,"single","multiple")</f>
        <v>multiple</v>
      </c>
      <c r="D9" s="32"/>
      <c r="E9" s="8"/>
      <c r="F9" s="8"/>
      <c r="G9" s="8"/>
      <c r="H9" s="28"/>
      <c r="I9" s="216"/>
      <c r="J9" s="216"/>
      <c r="K9" s="216"/>
      <c r="L9" s="49"/>
    </row>
    <row r="10" spans="1:12" ht="15" x14ac:dyDescent="0.25">
      <c r="A10" s="39">
        <v>24</v>
      </c>
      <c r="B10" s="27" t="str">
        <f>IF(A10&lt;=$K$5,"SEL"&amp;'2. Contact &amp; sample information'!$F$2&amp;"-"&amp;A10," ")</f>
        <v xml:space="preserve"> </v>
      </c>
      <c r="C10" s="31" t="str">
        <f>IF('1. PAYMENT'!$C$20&gt;=A10,"single","multiple")</f>
        <v>multiple</v>
      </c>
      <c r="D10" s="32"/>
      <c r="E10" s="8"/>
      <c r="F10" s="8"/>
      <c r="G10" s="8"/>
      <c r="H10" s="28"/>
      <c r="I10" s="216"/>
      <c r="J10" s="216"/>
      <c r="K10" s="216"/>
      <c r="L10" s="49"/>
    </row>
    <row r="11" spans="1:12" ht="15" x14ac:dyDescent="0.25">
      <c r="A11" s="39">
        <v>25</v>
      </c>
      <c r="B11" s="27" t="str">
        <f>IF(A11&lt;=$K$5,"SEL"&amp;'2. Contact &amp; sample information'!$F$2&amp;"-"&amp;A11," ")</f>
        <v xml:space="preserve"> </v>
      </c>
      <c r="C11" s="31" t="str">
        <f>IF('1. PAYMENT'!$C$20&gt;=A11,"single","multiple")</f>
        <v>multiple</v>
      </c>
      <c r="D11" s="32"/>
      <c r="E11" s="8"/>
      <c r="F11" s="8"/>
      <c r="G11" s="8"/>
      <c r="H11" s="28"/>
      <c r="I11" s="216"/>
      <c r="J11" s="216"/>
      <c r="K11" s="216"/>
      <c r="L11" s="49"/>
    </row>
    <row r="12" spans="1:12" ht="15" x14ac:dyDescent="0.25">
      <c r="A12" s="39">
        <v>26</v>
      </c>
      <c r="B12" s="27" t="str">
        <f>IF(A12&lt;=$K$5,"SEL"&amp;'2. Contact &amp; sample information'!$F$2&amp;"-"&amp;A12," ")</f>
        <v xml:space="preserve"> </v>
      </c>
      <c r="C12" s="31" t="str">
        <f>IF('1. PAYMENT'!$C$20&gt;=A12,"single","multiple")</f>
        <v>multiple</v>
      </c>
      <c r="D12" s="32"/>
      <c r="E12" s="8"/>
      <c r="F12" s="8"/>
      <c r="G12" s="8"/>
      <c r="H12" s="28"/>
      <c r="I12" s="216"/>
      <c r="J12" s="216"/>
      <c r="K12" s="216"/>
      <c r="L12" s="49"/>
    </row>
    <row r="13" spans="1:12" ht="15" x14ac:dyDescent="0.25">
      <c r="A13" s="39">
        <v>27</v>
      </c>
      <c r="B13" s="27" t="str">
        <f>IF(A13&lt;=$K$5,"SEL"&amp;'2. Contact &amp; sample information'!$F$2&amp;"-"&amp;A13," ")</f>
        <v xml:space="preserve"> </v>
      </c>
      <c r="C13" s="31" t="str">
        <f>IF('1. PAYMENT'!$C$20&gt;=A13,"single","multiple")</f>
        <v>multiple</v>
      </c>
      <c r="D13" s="32"/>
      <c r="E13" s="8"/>
      <c r="F13" s="8"/>
      <c r="G13" s="8"/>
      <c r="H13" s="28"/>
      <c r="I13" s="216"/>
      <c r="J13" s="216"/>
      <c r="K13" s="216"/>
      <c r="L13" s="49"/>
    </row>
    <row r="14" spans="1:12" ht="15" x14ac:dyDescent="0.25">
      <c r="A14" s="39">
        <v>28</v>
      </c>
      <c r="B14" s="27" t="str">
        <f>IF(A14&lt;=$K$5,"SEL"&amp;'2. Contact &amp; sample information'!$F$2&amp;"-"&amp;A14," ")</f>
        <v xml:space="preserve"> </v>
      </c>
      <c r="C14" s="31" t="str">
        <f>IF('1. PAYMENT'!$C$20&gt;=A14,"single","multiple")</f>
        <v>multiple</v>
      </c>
      <c r="D14" s="32"/>
      <c r="E14" s="8"/>
      <c r="F14" s="8"/>
      <c r="G14" s="8"/>
      <c r="H14" s="28"/>
      <c r="I14" s="216"/>
      <c r="J14" s="216"/>
      <c r="K14" s="216"/>
      <c r="L14" s="49"/>
    </row>
    <row r="15" spans="1:12" ht="15" x14ac:dyDescent="0.25">
      <c r="A15" s="39">
        <v>29</v>
      </c>
      <c r="B15" s="27" t="str">
        <f>IF(A15&lt;=$K$5,"SEL"&amp;'2. Contact &amp; sample information'!$F$2&amp;"-"&amp;A15," ")</f>
        <v xml:space="preserve"> </v>
      </c>
      <c r="C15" s="31" t="str">
        <f>IF('1. PAYMENT'!$C$20&gt;=A15,"single","multiple")</f>
        <v>multiple</v>
      </c>
      <c r="D15" s="32"/>
      <c r="E15" s="8"/>
      <c r="F15" s="8"/>
      <c r="G15" s="8"/>
      <c r="H15" s="28"/>
      <c r="I15" s="216"/>
      <c r="J15" s="216"/>
      <c r="K15" s="216"/>
      <c r="L15" s="49"/>
    </row>
    <row r="16" spans="1:12" ht="15" x14ac:dyDescent="0.25">
      <c r="A16" s="39">
        <v>30</v>
      </c>
      <c r="B16" s="27" t="str">
        <f>IF(A16&lt;=$K$5,"SEL"&amp;'2. Contact &amp; sample information'!$F$2&amp;"-"&amp;A16," ")</f>
        <v xml:space="preserve"> </v>
      </c>
      <c r="C16" s="31" t="str">
        <f>IF('1. PAYMENT'!$C$20&gt;=A16,"single","multiple")</f>
        <v>multiple</v>
      </c>
      <c r="D16" s="32"/>
      <c r="E16" s="8"/>
      <c r="F16" s="8"/>
      <c r="G16" s="8"/>
      <c r="H16" s="28"/>
      <c r="I16" s="216"/>
      <c r="J16" s="216"/>
      <c r="K16" s="216"/>
      <c r="L16" s="49"/>
    </row>
    <row r="17" spans="1:12" ht="15" x14ac:dyDescent="0.25">
      <c r="A17" s="39">
        <v>31</v>
      </c>
      <c r="B17" s="27" t="str">
        <f>IF(A17&lt;=$K$5,"SEL"&amp;'2. Contact &amp; sample information'!$F$2&amp;"-"&amp;A17," ")</f>
        <v xml:space="preserve"> </v>
      </c>
      <c r="C17" s="31" t="str">
        <f>IF('1. PAYMENT'!$C$20&gt;=A17,"single","multiple")</f>
        <v>multiple</v>
      </c>
      <c r="D17" s="32"/>
      <c r="E17" s="8"/>
      <c r="F17" s="8"/>
      <c r="G17" s="8"/>
      <c r="H17" s="28"/>
      <c r="I17" s="216"/>
      <c r="J17" s="216"/>
      <c r="K17" s="216"/>
      <c r="L17" s="49"/>
    </row>
    <row r="18" spans="1:12" ht="15" x14ac:dyDescent="0.25">
      <c r="A18" s="39">
        <v>32</v>
      </c>
      <c r="B18" s="27" t="str">
        <f>IF(A18&lt;=$K$5,"SEL"&amp;'2. Contact &amp; sample information'!$F$2&amp;"-"&amp;A18," ")</f>
        <v xml:space="preserve"> </v>
      </c>
      <c r="C18" s="31" t="str">
        <f>IF('1. PAYMENT'!$C$20&gt;=A18,"single","multiple")</f>
        <v>multiple</v>
      </c>
      <c r="D18" s="32"/>
      <c r="E18" s="8"/>
      <c r="F18" s="8"/>
      <c r="G18" s="8"/>
      <c r="H18" s="28"/>
      <c r="I18" s="216"/>
      <c r="J18" s="216"/>
      <c r="K18" s="216"/>
      <c r="L18" s="49"/>
    </row>
    <row r="19" spans="1:12" ht="15" x14ac:dyDescent="0.25">
      <c r="A19" s="39">
        <v>33</v>
      </c>
      <c r="B19" s="27" t="str">
        <f>IF(A19&lt;=$K$5,"SEL"&amp;'2. Contact &amp; sample information'!$F$2&amp;"-"&amp;A19," ")</f>
        <v xml:space="preserve"> </v>
      </c>
      <c r="C19" s="31" t="str">
        <f>IF('1. PAYMENT'!$C$20&gt;=A19,"single","multiple")</f>
        <v>multiple</v>
      </c>
      <c r="D19" s="32"/>
      <c r="E19" s="8"/>
      <c r="F19" s="8"/>
      <c r="G19" s="8"/>
      <c r="H19" s="28"/>
      <c r="I19" s="216"/>
      <c r="J19" s="216"/>
      <c r="K19" s="216"/>
      <c r="L19" s="49"/>
    </row>
    <row r="20" spans="1:12" ht="15" x14ac:dyDescent="0.25">
      <c r="A20" s="39">
        <v>34</v>
      </c>
      <c r="B20" s="27" t="str">
        <f>IF(A20&lt;=$K$5,"SEL"&amp;'2. Contact &amp; sample information'!$F$2&amp;"-"&amp;A20," ")</f>
        <v xml:space="preserve"> </v>
      </c>
      <c r="C20" s="31" t="str">
        <f>IF('1. PAYMENT'!$C$20&gt;=A20,"single","multiple")</f>
        <v>multiple</v>
      </c>
      <c r="D20" s="32"/>
      <c r="E20" s="8"/>
      <c r="F20" s="8"/>
      <c r="G20" s="8"/>
      <c r="H20" s="28"/>
      <c r="I20" s="216"/>
      <c r="J20" s="216"/>
      <c r="K20" s="216"/>
      <c r="L20" s="49"/>
    </row>
    <row r="21" spans="1:12" ht="15" x14ac:dyDescent="0.25">
      <c r="A21" s="39">
        <v>35</v>
      </c>
      <c r="B21" s="27" t="str">
        <f>IF(A21&lt;=$K$5,"SEL"&amp;'2. Contact &amp; sample information'!$F$2&amp;"-"&amp;A21," ")</f>
        <v xml:space="preserve"> </v>
      </c>
      <c r="C21" s="31" t="str">
        <f>IF('1. PAYMENT'!$C$20&gt;=A21,"single","multiple")</f>
        <v>multiple</v>
      </c>
      <c r="D21" s="32"/>
      <c r="E21" s="8"/>
      <c r="F21" s="8"/>
      <c r="G21" s="8"/>
      <c r="H21" s="28"/>
      <c r="I21" s="216"/>
      <c r="J21" s="216"/>
      <c r="K21" s="216"/>
      <c r="L21" s="49"/>
    </row>
    <row r="22" spans="1:12" ht="15" x14ac:dyDescent="0.25">
      <c r="A22" s="39">
        <v>36</v>
      </c>
      <c r="B22" s="27" t="str">
        <f>IF(A22&lt;=$K$5,"SEL"&amp;'2. Contact &amp; sample information'!$F$2&amp;"-"&amp;A22," ")</f>
        <v xml:space="preserve"> </v>
      </c>
      <c r="C22" s="31" t="str">
        <f>IF('1. PAYMENT'!$C$20&gt;=A22,"single","multiple")</f>
        <v>multiple</v>
      </c>
      <c r="D22" s="32"/>
      <c r="E22" s="8"/>
      <c r="F22" s="8"/>
      <c r="G22" s="8"/>
      <c r="H22" s="28"/>
      <c r="I22" s="216"/>
      <c r="J22" s="216"/>
      <c r="K22" s="216"/>
      <c r="L22" s="49"/>
    </row>
    <row r="23" spans="1:12" ht="15" x14ac:dyDescent="0.25">
      <c r="A23" s="39">
        <v>37</v>
      </c>
      <c r="B23" s="27" t="str">
        <f>IF(A23&lt;=$K$5,"SEL"&amp;'2. Contact &amp; sample information'!$F$2&amp;"-"&amp;A23," ")</f>
        <v xml:space="preserve"> </v>
      </c>
      <c r="C23" s="31" t="str">
        <f>IF('1. PAYMENT'!$C$20&gt;=A23,"single","multiple")</f>
        <v>multiple</v>
      </c>
      <c r="D23" s="32"/>
      <c r="E23" s="8"/>
      <c r="F23" s="8"/>
      <c r="G23" s="8"/>
      <c r="H23" s="28"/>
      <c r="I23" s="216"/>
      <c r="J23" s="216"/>
      <c r="K23" s="216"/>
      <c r="L23" s="49"/>
    </row>
    <row r="24" spans="1:12" ht="15" x14ac:dyDescent="0.25">
      <c r="A24" s="39">
        <v>38</v>
      </c>
      <c r="B24" s="27" t="str">
        <f>IF(A24&lt;=$K$5,"SEL"&amp;'2. Contact &amp; sample information'!$F$2&amp;"-"&amp;A24," ")</f>
        <v xml:space="preserve"> </v>
      </c>
      <c r="C24" s="31" t="str">
        <f>IF('1. PAYMENT'!$C$20&gt;=A24,"single","multiple")</f>
        <v>multiple</v>
      </c>
      <c r="D24" s="32"/>
      <c r="E24" s="8"/>
      <c r="F24" s="8"/>
      <c r="G24" s="8"/>
      <c r="H24" s="28"/>
      <c r="I24" s="216"/>
      <c r="J24" s="216"/>
      <c r="K24" s="216"/>
      <c r="L24" s="49"/>
    </row>
    <row r="25" spans="1:12" ht="15" x14ac:dyDescent="0.25">
      <c r="A25" s="39">
        <v>39</v>
      </c>
      <c r="B25" s="27" t="str">
        <f>IF(A25&lt;=$K$5,"SEL"&amp;'2. Contact &amp; sample information'!$F$2&amp;"-"&amp;A25," ")</f>
        <v xml:space="preserve"> </v>
      </c>
      <c r="C25" s="31" t="str">
        <f>IF('1. PAYMENT'!$C$20&gt;=A25,"single","multiple")</f>
        <v>multiple</v>
      </c>
      <c r="D25" s="32"/>
      <c r="E25" s="8"/>
      <c r="F25" s="8"/>
      <c r="G25" s="8"/>
      <c r="H25" s="28"/>
      <c r="I25" s="216"/>
      <c r="J25" s="216"/>
      <c r="K25" s="216"/>
      <c r="L25" s="49"/>
    </row>
    <row r="26" spans="1:12" ht="15" x14ac:dyDescent="0.25">
      <c r="A26" s="39">
        <v>40</v>
      </c>
      <c r="B26" s="27" t="str">
        <f>IF(A26&lt;=$K$5,"SEL"&amp;'2. Contact &amp; sample information'!$F$2&amp;"-"&amp;A26," ")</f>
        <v xml:space="preserve"> </v>
      </c>
      <c r="C26" s="31" t="str">
        <f>IF('1. PAYMENT'!$C$20&gt;=A26,"single","multiple")</f>
        <v>multiple</v>
      </c>
      <c r="D26" s="32"/>
      <c r="E26" s="8"/>
      <c r="F26" s="8"/>
      <c r="G26" s="8"/>
      <c r="H26" s="28"/>
      <c r="I26" s="216"/>
      <c r="J26" s="216"/>
      <c r="K26" s="216"/>
      <c r="L26" s="49"/>
    </row>
    <row r="27" spans="1:12" ht="13.5" thickBot="1" x14ac:dyDescent="0.3">
      <c r="A27" s="42"/>
      <c r="B27" s="136"/>
      <c r="C27" s="137"/>
      <c r="D27" s="137"/>
      <c r="E27" s="137"/>
      <c r="F27" s="137"/>
      <c r="G27" s="137"/>
      <c r="H27" s="137"/>
      <c r="I27" s="137"/>
      <c r="J27" s="137"/>
      <c r="K27" s="138"/>
      <c r="L27" s="139"/>
    </row>
    <row r="28" spans="1:12" ht="15" customHeight="1" x14ac:dyDescent="0.25"/>
  </sheetData>
  <sheetProtection algorithmName="SHA-512" hashValue="eVKk74qr7q8XX5JwIAa/BtgtXuZJiCa8KupoJhg6SNsXNBASLbjQaaTgDEMHyAip3qBjgBbRtsxiBjk+ZDIazw==" saltValue="4iZ8NY5n160WcVbUCXOLvA==" spinCount="100000" sheet="1" selectLockedCells="1"/>
  <mergeCells count="30">
    <mergeCell ref="B2:D2"/>
    <mergeCell ref="C3:D3"/>
    <mergeCell ref="F3:G3"/>
    <mergeCell ref="H2:L3"/>
    <mergeCell ref="A1:L1"/>
    <mergeCell ref="I15:K15"/>
    <mergeCell ref="B4:E5"/>
    <mergeCell ref="H5:I5"/>
    <mergeCell ref="I6:K6"/>
    <mergeCell ref="I7:K7"/>
    <mergeCell ref="I8:K8"/>
    <mergeCell ref="I9:K9"/>
    <mergeCell ref="I10:K10"/>
    <mergeCell ref="I11:K11"/>
    <mergeCell ref="I12:K12"/>
    <mergeCell ref="I13:K13"/>
    <mergeCell ref="I14:K14"/>
    <mergeCell ref="K5:L5"/>
    <mergeCell ref="K4:L4"/>
    <mergeCell ref="I16:K16"/>
    <mergeCell ref="I17:K17"/>
    <mergeCell ref="I18:K18"/>
    <mergeCell ref="I19:K19"/>
    <mergeCell ref="I20:K20"/>
    <mergeCell ref="I26:K26"/>
    <mergeCell ref="I21:K21"/>
    <mergeCell ref="I22:K22"/>
    <mergeCell ref="I23:K23"/>
    <mergeCell ref="I24:K24"/>
    <mergeCell ref="I25:K25"/>
  </mergeCells>
  <conditionalFormatting sqref="B4">
    <cfRule type="cellIs" dxfId="8" priority="15" operator="equal">
      <formula>"Standard Service"</formula>
    </cfRule>
  </conditionalFormatting>
  <conditionalFormatting sqref="B4">
    <cfRule type="cellIs" dxfId="7" priority="14" operator="equal">
      <formula>"Express Service"</formula>
    </cfRule>
  </conditionalFormatting>
  <conditionalFormatting sqref="C7:L27">
    <cfRule type="expression" dxfId="6" priority="11">
      <formula>CELL("protect",C7)=0</formula>
    </cfRule>
  </conditionalFormatting>
  <conditionalFormatting sqref="B7:L26">
    <cfRule type="expression" dxfId="5" priority="3">
      <formula>$A7&gt;$K$5</formula>
    </cfRule>
  </conditionalFormatting>
  <conditionalFormatting sqref="G5">
    <cfRule type="expression" dxfId="4" priority="13">
      <formula>$G$4&lt;&gt;"other (please specify)"</formula>
    </cfRule>
  </conditionalFormatting>
  <conditionalFormatting sqref="B7:B26">
    <cfRule type="expression" dxfId="3" priority="12">
      <formula>$F$2="A"</formula>
    </cfRule>
  </conditionalFormatting>
  <dataValidations count="5">
    <dataValidation type="date" allowBlank="1" showInputMessage="1" showErrorMessage="1" prompt="For Office use only" sqref="I4" xr:uid="{00000000-0002-0000-0300-000000000000}">
      <formula1>42005</formula1>
      <formula2>46022</formula2>
    </dataValidation>
    <dataValidation type="list" allowBlank="1" showInputMessage="1" showErrorMessage="1" sqref="H7:H26" xr:uid="{00000000-0002-0000-0300-000001000000}">
      <formula1>group</formula1>
    </dataValidation>
    <dataValidation error="Please choose from dropdown options" prompt="If your sample(s) contain fewer than 20 droppings in total, then they are unlikely to weigh more than 1g" sqref="G4" xr:uid="{00000000-0002-0000-0300-000002000000}"/>
    <dataValidation type="list" allowBlank="1" showInputMessage="1" showErrorMessage="1" sqref="D7:D26" xr:uid="{00000000-0002-0000-0300-000003000000}">
      <formula1>sampletypes</formula1>
    </dataValidation>
    <dataValidation type="list" allowBlank="1" showInputMessage="1" showErrorMessage="1" promptTitle="Disintegrated samples" prompt="Disintegrated samples are less likely to yield a result. There would be an additional charge for re-testing a new sample." sqref="F7:F26" xr:uid="{70B413A3-91FB-443F-ABDA-F402FDD3BA9D}">
      <formula1>ynna</formula1>
    </dataValidation>
  </dataValidations>
  <pageMargins left="0.44" right="0.39" top="0.35416666666666669" bottom="0.3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1:O29"/>
  <sheetViews>
    <sheetView workbookViewId="0">
      <selection activeCell="K3" sqref="K3"/>
    </sheetView>
  </sheetViews>
  <sheetFormatPr defaultRowHeight="15" x14ac:dyDescent="0.25"/>
  <cols>
    <col min="1" max="1" width="5.85546875" customWidth="1"/>
    <col min="2" max="2" width="11.85546875" customWidth="1"/>
    <col min="3" max="3" width="14.42578125" customWidth="1"/>
    <col min="4" max="4" width="2.42578125" customWidth="1"/>
    <col min="5" max="5" width="22.5703125" bestFit="1" customWidth="1"/>
    <col min="6" max="6" width="21.28515625" customWidth="1"/>
    <col min="7" max="7" width="2.5703125" customWidth="1"/>
    <col min="8" max="8" width="24.5703125" customWidth="1"/>
    <col min="9" max="9" width="22.5703125" customWidth="1"/>
    <col min="10" max="10" width="2.28515625" customWidth="1"/>
    <col min="11" max="11" width="17.85546875" customWidth="1"/>
    <col min="12" max="12" width="18.140625" customWidth="1"/>
  </cols>
  <sheetData>
    <row r="1" spans="2:13" ht="74.25" customHeight="1" thickBot="1" x14ac:dyDescent="0.3">
      <c r="B1" s="230" t="s">
        <v>157</v>
      </c>
      <c r="C1" s="231"/>
      <c r="D1" s="231"/>
      <c r="E1" s="231"/>
      <c r="F1" s="231"/>
      <c r="G1" s="231"/>
      <c r="H1" s="231"/>
      <c r="I1" s="231"/>
      <c r="J1" s="231"/>
      <c r="K1" s="231"/>
      <c r="L1" s="231"/>
      <c r="M1" s="231"/>
    </row>
    <row r="2" spans="2:13" ht="15.75" thickBot="1" x14ac:dyDescent="0.3">
      <c r="B2" s="45" t="s">
        <v>8</v>
      </c>
      <c r="C2" s="51"/>
      <c r="E2" s="232" t="s">
        <v>13</v>
      </c>
      <c r="F2" s="233"/>
      <c r="H2" s="232" t="s">
        <v>36</v>
      </c>
      <c r="I2" s="233"/>
      <c r="K2" s="232" t="s">
        <v>232</v>
      </c>
      <c r="L2" s="233"/>
    </row>
    <row r="3" spans="2:13" ht="15.75" thickBot="1" x14ac:dyDescent="0.3">
      <c r="B3" s="46" t="s">
        <v>146</v>
      </c>
      <c r="C3" s="47" t="s">
        <v>9</v>
      </c>
      <c r="E3" s="46" t="s">
        <v>14</v>
      </c>
      <c r="F3" s="47" t="s">
        <v>15</v>
      </c>
      <c r="H3" s="46" t="s">
        <v>150</v>
      </c>
      <c r="I3" s="47" t="s">
        <v>37</v>
      </c>
      <c r="K3" s="46" t="s">
        <v>155</v>
      </c>
      <c r="L3" s="47" t="s">
        <v>68</v>
      </c>
    </row>
    <row r="4" spans="2:13" ht="15.75" thickBot="1" x14ac:dyDescent="0.3">
      <c r="B4" s="46" t="s">
        <v>10</v>
      </c>
      <c r="C4" s="47" t="s">
        <v>11</v>
      </c>
      <c r="E4" s="46" t="s">
        <v>16</v>
      </c>
      <c r="F4" s="47" t="s">
        <v>17</v>
      </c>
      <c r="H4" s="46" t="s">
        <v>151</v>
      </c>
      <c r="I4" s="47" t="s">
        <v>38</v>
      </c>
      <c r="K4" s="46" t="s">
        <v>156</v>
      </c>
      <c r="L4" s="47" t="s">
        <v>69</v>
      </c>
    </row>
    <row r="5" spans="2:13" ht="15.75" thickBot="1" x14ac:dyDescent="0.3">
      <c r="B5" s="46" t="s">
        <v>147</v>
      </c>
      <c r="C5" s="47" t="s">
        <v>12</v>
      </c>
      <c r="E5" s="46" t="s">
        <v>18</v>
      </c>
      <c r="F5" s="47" t="s">
        <v>19</v>
      </c>
      <c r="H5" s="46" t="s">
        <v>39</v>
      </c>
      <c r="I5" s="47" t="s">
        <v>40</v>
      </c>
    </row>
    <row r="6" spans="2:13" ht="15.75" thickBot="1" x14ac:dyDescent="0.3">
      <c r="E6" s="46" t="s">
        <v>20</v>
      </c>
      <c r="F6" s="47" t="s">
        <v>21</v>
      </c>
      <c r="H6" s="46" t="s">
        <v>41</v>
      </c>
      <c r="I6" s="47" t="s">
        <v>42</v>
      </c>
    </row>
    <row r="7" spans="2:13" ht="15.75" thickBot="1" x14ac:dyDescent="0.3">
      <c r="E7" s="46" t="s">
        <v>22</v>
      </c>
      <c r="F7" s="47" t="s">
        <v>148</v>
      </c>
      <c r="H7" s="46" t="s">
        <v>43</v>
      </c>
      <c r="I7" s="47" t="s">
        <v>44</v>
      </c>
    </row>
    <row r="8" spans="2:13" ht="15.75" thickBot="1" x14ac:dyDescent="0.3">
      <c r="E8" s="46" t="s">
        <v>23</v>
      </c>
      <c r="F8" s="47" t="s">
        <v>24</v>
      </c>
      <c r="H8" s="46" t="s">
        <v>45</v>
      </c>
      <c r="I8" s="47" t="s">
        <v>152</v>
      </c>
    </row>
    <row r="9" spans="2:13" ht="15.75" thickBot="1" x14ac:dyDescent="0.3">
      <c r="E9" s="46" t="s">
        <v>25</v>
      </c>
      <c r="F9" s="47" t="s">
        <v>26</v>
      </c>
      <c r="H9" s="46" t="s">
        <v>46</v>
      </c>
      <c r="I9" s="47" t="s">
        <v>153</v>
      </c>
    </row>
    <row r="10" spans="2:13" ht="15.75" thickBot="1" x14ac:dyDescent="0.3">
      <c r="E10" s="46" t="s">
        <v>27</v>
      </c>
      <c r="F10" s="47" t="s">
        <v>28</v>
      </c>
      <c r="H10" s="46" t="s">
        <v>47</v>
      </c>
      <c r="I10" s="47" t="s">
        <v>154</v>
      </c>
    </row>
    <row r="11" spans="2:13" ht="15.75" thickBot="1" x14ac:dyDescent="0.3">
      <c r="E11" s="46" t="s">
        <v>29</v>
      </c>
      <c r="F11" s="47" t="s">
        <v>30</v>
      </c>
      <c r="H11" s="46" t="s">
        <v>48</v>
      </c>
      <c r="I11" s="47" t="s">
        <v>49</v>
      </c>
    </row>
    <row r="12" spans="2:13" ht="15.75" thickBot="1" x14ac:dyDescent="0.3">
      <c r="E12" s="46" t="s">
        <v>31</v>
      </c>
      <c r="F12" s="47" t="s">
        <v>32</v>
      </c>
      <c r="H12" s="46" t="s">
        <v>50</v>
      </c>
      <c r="I12" s="47" t="s">
        <v>51</v>
      </c>
    </row>
    <row r="13" spans="2:13" ht="15.75" thickBot="1" x14ac:dyDescent="0.3">
      <c r="E13" s="46" t="s">
        <v>33</v>
      </c>
      <c r="F13" s="47" t="s">
        <v>34</v>
      </c>
      <c r="H13" s="46" t="s">
        <v>52</v>
      </c>
      <c r="I13" s="47" t="s">
        <v>53</v>
      </c>
    </row>
    <row r="14" spans="2:13" ht="15.75" thickBot="1" x14ac:dyDescent="0.3">
      <c r="E14" s="46" t="s">
        <v>149</v>
      </c>
      <c r="F14" s="47" t="s">
        <v>35</v>
      </c>
      <c r="H14" s="46" t="s">
        <v>54</v>
      </c>
      <c r="I14" s="47" t="s">
        <v>55</v>
      </c>
    </row>
    <row r="15" spans="2:13" ht="15.75" thickBot="1" x14ac:dyDescent="0.3">
      <c r="H15" s="46" t="s">
        <v>56</v>
      </c>
      <c r="I15" s="47" t="s">
        <v>57</v>
      </c>
    </row>
    <row r="16" spans="2:13" ht="15.75" thickBot="1" x14ac:dyDescent="0.3">
      <c r="H16" s="46" t="s">
        <v>58</v>
      </c>
      <c r="I16" s="47" t="s">
        <v>59</v>
      </c>
      <c r="K16" s="55"/>
      <c r="L16" s="55"/>
    </row>
    <row r="17" spans="3:15" ht="15.75" thickBot="1" x14ac:dyDescent="0.3">
      <c r="H17" s="46" t="s">
        <v>60</v>
      </c>
      <c r="I17" s="47" t="s">
        <v>61</v>
      </c>
    </row>
    <row r="18" spans="3:15" ht="15.75" thickBot="1" x14ac:dyDescent="0.3">
      <c r="H18" s="46" t="s">
        <v>62</v>
      </c>
      <c r="I18" s="47" t="s">
        <v>63</v>
      </c>
    </row>
    <row r="19" spans="3:15" ht="15.75" thickBot="1" x14ac:dyDescent="0.3">
      <c r="H19" s="46" t="s">
        <v>64</v>
      </c>
      <c r="I19" s="47" t="s">
        <v>65</v>
      </c>
    </row>
    <row r="20" spans="3:15" ht="15.75" thickBot="1" x14ac:dyDescent="0.3">
      <c r="H20" s="46" t="s">
        <v>66</v>
      </c>
      <c r="I20" s="47" t="s">
        <v>67</v>
      </c>
    </row>
    <row r="22" spans="3:15" ht="15.75" customHeight="1" x14ac:dyDescent="0.25"/>
    <row r="24" spans="3:15" x14ac:dyDescent="0.25">
      <c r="C24" s="55"/>
      <c r="E24" s="55"/>
      <c r="F24" s="55"/>
    </row>
    <row r="26" spans="3:15" x14ac:dyDescent="0.25">
      <c r="C26" s="54"/>
    </row>
    <row r="29" spans="3:15" x14ac:dyDescent="0.25">
      <c r="D29" s="55"/>
      <c r="G29" s="55"/>
      <c r="H29" s="55"/>
      <c r="I29" s="55"/>
      <c r="J29" s="55"/>
      <c r="M29" s="55"/>
      <c r="N29" s="55"/>
      <c r="O29" s="55"/>
    </row>
  </sheetData>
  <sheetProtection algorithmName="SHA-512" hashValue="UxgGMFVuV6mYZ82zqpecc4Nqr7fGo5GtQjWA9tFGM+so9iGG+ILhSz8nXss6zc9UBPdv8tOhdmjWWYVIk9hAcQ==" saltValue="PdBceWmt0k2BqyPvEXyxTQ==" spinCount="100000" sheet="1" objects="1" scenarios="1"/>
  <mergeCells count="4">
    <mergeCell ref="B1:M1"/>
    <mergeCell ref="E2:F2"/>
    <mergeCell ref="H2:I2"/>
    <mergeCell ref="K2:L2"/>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7030A0"/>
  </sheetPr>
  <dimension ref="A1:L159"/>
  <sheetViews>
    <sheetView workbookViewId="0"/>
  </sheetViews>
  <sheetFormatPr defaultColWidth="9.140625" defaultRowHeight="12.75" x14ac:dyDescent="0.25"/>
  <cols>
    <col min="1" max="1" width="13.28515625" style="7" bestFit="1" customWidth="1"/>
    <col min="2" max="2" width="17.140625" style="7" customWidth="1"/>
    <col min="3" max="3" width="16.140625" style="7" customWidth="1"/>
    <col min="4" max="4" width="9.140625" style="7"/>
    <col min="5" max="5" width="11.7109375" style="7" customWidth="1"/>
    <col min="6" max="6" width="16.5703125" style="7" customWidth="1"/>
    <col min="7" max="7" width="19.28515625" style="7" customWidth="1"/>
    <col min="8" max="8" width="9.7109375" style="7" customWidth="1"/>
    <col min="9" max="9" width="4.7109375" style="7" customWidth="1"/>
    <col min="10" max="10" width="9.7109375" style="7" customWidth="1"/>
    <col min="11" max="11" width="7.85546875" style="7" customWidth="1"/>
    <col min="12" max="12" width="7" style="7" customWidth="1"/>
    <col min="13" max="16384" width="9.140625" style="7"/>
  </cols>
  <sheetData>
    <row r="1" spans="1:12" ht="62.25" customHeight="1" thickBot="1" x14ac:dyDescent="0.3">
      <c r="A1" s="144"/>
      <c r="B1" s="145"/>
      <c r="C1" s="145"/>
      <c r="D1" s="148" t="s">
        <v>127</v>
      </c>
      <c r="E1" s="146"/>
      <c r="F1" s="146"/>
      <c r="G1" s="146"/>
      <c r="H1" s="146"/>
      <c r="I1" s="146"/>
      <c r="J1" s="146"/>
      <c r="K1" s="146"/>
      <c r="L1" s="147"/>
    </row>
    <row r="2" spans="1:12" ht="19.5" customHeight="1" x14ac:dyDescent="0.25">
      <c r="A2" s="50" t="s">
        <v>1</v>
      </c>
      <c r="B2" s="272">
        <f>'1. PAYMENT'!C7</f>
        <v>0</v>
      </c>
      <c r="C2" s="273"/>
      <c r="D2" s="246" t="s">
        <v>123</v>
      </c>
      <c r="E2" s="246"/>
      <c r="F2" s="246"/>
      <c r="G2" s="141" t="s">
        <v>122</v>
      </c>
      <c r="H2" s="237" t="s">
        <v>115</v>
      </c>
      <c r="I2" s="238"/>
      <c r="J2" s="238"/>
      <c r="K2" s="238"/>
      <c r="L2" s="239"/>
    </row>
    <row r="3" spans="1:12" ht="16.5" customHeight="1" thickBot="1" x14ac:dyDescent="0.3">
      <c r="A3" s="50" t="s">
        <v>143</v>
      </c>
      <c r="B3" s="274">
        <f>'1. PAYMENT'!C13</f>
        <v>0</v>
      </c>
      <c r="C3" s="273"/>
      <c r="D3" s="247"/>
      <c r="E3" s="247"/>
      <c r="F3" s="251"/>
      <c r="G3" s="149"/>
      <c r="H3" s="240"/>
      <c r="I3" s="241"/>
      <c r="J3" s="241"/>
      <c r="K3" s="241"/>
      <c r="L3" s="242"/>
    </row>
    <row r="4" spans="1:12" ht="16.5" customHeight="1" x14ac:dyDescent="0.25">
      <c r="A4" s="151"/>
      <c r="B4" s="152"/>
      <c r="C4" s="153"/>
      <c r="D4" s="248"/>
      <c r="E4" s="248"/>
      <c r="F4" s="252"/>
      <c r="G4" s="9" t="s">
        <v>121</v>
      </c>
      <c r="H4" s="240"/>
      <c r="I4" s="241"/>
      <c r="J4" s="241"/>
      <c r="K4" s="241"/>
      <c r="L4" s="242"/>
    </row>
    <row r="5" spans="1:12" ht="20.100000000000001" customHeight="1" thickBot="1" x14ac:dyDescent="0.3">
      <c r="A5" s="234" t="s">
        <v>120</v>
      </c>
      <c r="B5" s="235"/>
      <c r="C5" s="236"/>
      <c r="D5" s="249"/>
      <c r="E5" s="250"/>
      <c r="F5" s="253"/>
      <c r="G5" s="150"/>
      <c r="H5" s="243"/>
      <c r="I5" s="244"/>
      <c r="J5" s="244"/>
      <c r="K5" s="244"/>
      <c r="L5" s="245"/>
    </row>
    <row r="6" spans="1:12" ht="20.100000000000001" customHeight="1" x14ac:dyDescent="0.25">
      <c r="A6" s="254" t="s">
        <v>145</v>
      </c>
      <c r="B6" s="256" t="s">
        <v>119</v>
      </c>
      <c r="C6" s="261" t="s">
        <v>118</v>
      </c>
      <c r="D6" s="258" t="s">
        <v>117</v>
      </c>
      <c r="E6" s="259"/>
      <c r="F6" s="259" t="s">
        <v>116</v>
      </c>
      <c r="G6" s="268" t="s">
        <v>115</v>
      </c>
      <c r="H6" s="258" t="s">
        <v>114</v>
      </c>
      <c r="I6" s="259"/>
      <c r="J6" s="263" t="s">
        <v>113</v>
      </c>
      <c r="K6" s="264"/>
      <c r="L6" s="264"/>
    </row>
    <row r="7" spans="1:12" ht="20.100000000000001" customHeight="1" thickBot="1" x14ac:dyDescent="0.3">
      <c r="A7" s="255"/>
      <c r="B7" s="257"/>
      <c r="C7" s="262"/>
      <c r="D7" s="265" t="s">
        <v>112</v>
      </c>
      <c r="E7" s="260"/>
      <c r="F7" s="260"/>
      <c r="G7" s="269"/>
      <c r="H7" s="10" t="s">
        <v>110</v>
      </c>
      <c r="I7" s="11" t="s">
        <v>111</v>
      </c>
      <c r="J7" s="10" t="s">
        <v>110</v>
      </c>
      <c r="K7" s="12" t="s">
        <v>109</v>
      </c>
      <c r="L7" s="11" t="s">
        <v>108</v>
      </c>
    </row>
    <row r="8" spans="1:12" ht="15.75" thickBot="1" x14ac:dyDescent="0.3">
      <c r="A8" s="13" t="str">
        <f>'2. Contact &amp; sample information'!B11</f>
        <v xml:space="preserve"> </v>
      </c>
      <c r="B8" s="14">
        <f>'2. Contact &amp; sample information'!H11</f>
        <v>0</v>
      </c>
      <c r="C8" s="14">
        <f>'2. Contact &amp; sample information'!L11</f>
        <v>0</v>
      </c>
      <c r="D8" s="266"/>
      <c r="E8" s="267"/>
      <c r="F8" s="15"/>
      <c r="G8" s="15"/>
      <c r="H8" s="13"/>
      <c r="I8" s="14"/>
      <c r="J8" s="13"/>
      <c r="K8" s="14"/>
      <c r="L8" s="14"/>
    </row>
    <row r="9" spans="1:12" ht="15.75" thickBot="1" x14ac:dyDescent="0.3">
      <c r="A9" s="13" t="str">
        <f>'2. Contact &amp; sample information'!B12</f>
        <v xml:space="preserve"> </v>
      </c>
      <c r="B9" s="14">
        <f>'2. Contact &amp; sample information'!H12</f>
        <v>0</v>
      </c>
      <c r="C9" s="14">
        <f>'2. Contact &amp; sample information'!L12</f>
        <v>0</v>
      </c>
      <c r="D9" s="270"/>
      <c r="E9" s="271"/>
      <c r="F9" s="15"/>
      <c r="G9" s="15"/>
      <c r="H9" s="15"/>
      <c r="I9" s="16"/>
      <c r="J9" s="15"/>
      <c r="K9" s="16"/>
      <c r="L9" s="16"/>
    </row>
    <row r="10" spans="1:12" ht="15.75" thickBot="1" x14ac:dyDescent="0.3">
      <c r="A10" s="13" t="str">
        <f>'2. Contact &amp; sample information'!B13</f>
        <v xml:space="preserve"> </v>
      </c>
      <c r="B10" s="14">
        <f>'2. Contact &amp; sample information'!H13</f>
        <v>0</v>
      </c>
      <c r="C10" s="14">
        <f>'2. Contact &amp; sample information'!L13</f>
        <v>0</v>
      </c>
      <c r="D10" s="270"/>
      <c r="E10" s="271"/>
      <c r="F10" s="15"/>
      <c r="G10" s="15"/>
      <c r="H10" s="15"/>
      <c r="I10" s="16"/>
      <c r="J10" s="15"/>
      <c r="K10" s="16"/>
      <c r="L10" s="16"/>
    </row>
    <row r="11" spans="1:12" ht="15.75" thickBot="1" x14ac:dyDescent="0.3">
      <c r="A11" s="13" t="str">
        <f>'2. Contact &amp; sample information'!B14</f>
        <v xml:space="preserve"> </v>
      </c>
      <c r="B11" s="14">
        <f>'2. Contact &amp; sample information'!H14</f>
        <v>0</v>
      </c>
      <c r="C11" s="14">
        <f>'2. Contact &amp; sample information'!L14</f>
        <v>0</v>
      </c>
      <c r="D11" s="270"/>
      <c r="E11" s="271"/>
      <c r="F11" s="15"/>
      <c r="G11" s="15"/>
      <c r="H11" s="15"/>
      <c r="I11" s="16"/>
      <c r="J11" s="15"/>
      <c r="K11" s="16"/>
      <c r="L11" s="16"/>
    </row>
    <row r="12" spans="1:12" ht="15.75" thickBot="1" x14ac:dyDescent="0.3">
      <c r="A12" s="13" t="str">
        <f>'2. Contact &amp; sample information'!B15</f>
        <v xml:space="preserve"> </v>
      </c>
      <c r="B12" s="14">
        <f>'2. Contact &amp; sample information'!H15</f>
        <v>0</v>
      </c>
      <c r="C12" s="14">
        <f>'2. Contact &amp; sample information'!L15</f>
        <v>0</v>
      </c>
      <c r="D12" s="270"/>
      <c r="E12" s="271"/>
      <c r="F12" s="15"/>
      <c r="G12" s="15"/>
      <c r="H12" s="15"/>
      <c r="I12" s="16"/>
      <c r="J12" s="15"/>
      <c r="K12" s="16"/>
      <c r="L12" s="16"/>
    </row>
    <row r="13" spans="1:12" ht="15.75" thickBot="1" x14ac:dyDescent="0.3">
      <c r="A13" s="13" t="str">
        <f>'2. Contact &amp; sample information'!B16</f>
        <v xml:space="preserve"> </v>
      </c>
      <c r="B13" s="14">
        <f>'2. Contact &amp; sample information'!H16</f>
        <v>0</v>
      </c>
      <c r="C13" s="14">
        <f>'2. Contact &amp; sample information'!L16</f>
        <v>0</v>
      </c>
      <c r="D13" s="270"/>
      <c r="E13" s="271"/>
      <c r="F13" s="15"/>
      <c r="G13" s="15"/>
      <c r="H13" s="15"/>
      <c r="I13" s="16"/>
      <c r="J13" s="15"/>
      <c r="K13" s="16"/>
      <c r="L13" s="16"/>
    </row>
    <row r="14" spans="1:12" ht="15.75" thickBot="1" x14ac:dyDescent="0.3">
      <c r="A14" s="13" t="str">
        <f>'2. Contact &amp; sample information'!B17</f>
        <v xml:space="preserve"> </v>
      </c>
      <c r="B14" s="14">
        <f>'2. Contact &amp; sample information'!H17</f>
        <v>0</v>
      </c>
      <c r="C14" s="14">
        <f>'2. Contact &amp; sample information'!L17</f>
        <v>0</v>
      </c>
      <c r="D14" s="270"/>
      <c r="E14" s="271"/>
      <c r="F14" s="15"/>
      <c r="G14" s="15"/>
      <c r="H14" s="15"/>
      <c r="I14" s="16"/>
      <c r="J14" s="15"/>
      <c r="K14" s="16"/>
      <c r="L14" s="16"/>
    </row>
    <row r="15" spans="1:12" ht="15.75" thickBot="1" x14ac:dyDescent="0.3">
      <c r="A15" s="13" t="str">
        <f>'2. Contact &amp; sample information'!B18</f>
        <v xml:space="preserve"> </v>
      </c>
      <c r="B15" s="14">
        <f>'2. Contact &amp; sample information'!H18</f>
        <v>0</v>
      </c>
      <c r="C15" s="14">
        <f>'2. Contact &amp; sample information'!L18</f>
        <v>0</v>
      </c>
      <c r="D15" s="270"/>
      <c r="E15" s="271"/>
      <c r="F15" s="15"/>
      <c r="G15" s="15"/>
      <c r="H15" s="15"/>
      <c r="I15" s="16"/>
      <c r="J15" s="15"/>
      <c r="K15" s="16"/>
      <c r="L15" s="16"/>
    </row>
    <row r="16" spans="1:12" ht="15.75" thickBot="1" x14ac:dyDescent="0.3">
      <c r="A16" s="13" t="str">
        <f>'2. Contact &amp; sample information'!B19</f>
        <v xml:space="preserve"> </v>
      </c>
      <c r="B16" s="14">
        <f>'2. Contact &amp; sample information'!H19</f>
        <v>0</v>
      </c>
      <c r="C16" s="14">
        <f>'2. Contact &amp; sample information'!L19</f>
        <v>0</v>
      </c>
      <c r="D16" s="270"/>
      <c r="E16" s="271"/>
      <c r="F16" s="15"/>
      <c r="G16" s="15"/>
      <c r="H16" s="15"/>
      <c r="I16" s="16"/>
      <c r="J16" s="15"/>
      <c r="K16" s="16"/>
      <c r="L16" s="16"/>
    </row>
    <row r="17" spans="1:12" ht="15.75" thickBot="1" x14ac:dyDescent="0.3">
      <c r="A17" s="13" t="str">
        <f>'2. Contact &amp; sample information'!B20</f>
        <v xml:space="preserve"> </v>
      </c>
      <c r="B17" s="14">
        <f>'2. Contact &amp; sample information'!H20</f>
        <v>0</v>
      </c>
      <c r="C17" s="14">
        <f>'2. Contact &amp; sample information'!L20</f>
        <v>0</v>
      </c>
      <c r="D17" s="270"/>
      <c r="E17" s="271"/>
      <c r="F17" s="15"/>
      <c r="G17" s="15"/>
      <c r="H17" s="15"/>
      <c r="I17" s="16"/>
      <c r="J17" s="15"/>
      <c r="K17" s="16"/>
      <c r="L17" s="16"/>
    </row>
    <row r="18" spans="1:12" ht="15.75" thickBot="1" x14ac:dyDescent="0.3">
      <c r="A18" s="13" t="str">
        <f>'2. Contact &amp; sample information'!B21</f>
        <v xml:space="preserve"> </v>
      </c>
      <c r="B18" s="14">
        <f>'2. Contact &amp; sample information'!H21</f>
        <v>0</v>
      </c>
      <c r="C18" s="14">
        <f>'2. Contact &amp; sample information'!L21</f>
        <v>0</v>
      </c>
      <c r="D18" s="270"/>
      <c r="E18" s="271"/>
      <c r="F18" s="15"/>
      <c r="G18" s="15"/>
      <c r="H18" s="15"/>
      <c r="I18" s="16"/>
      <c r="J18" s="15"/>
      <c r="K18" s="16"/>
      <c r="L18" s="16"/>
    </row>
    <row r="19" spans="1:12" ht="15.75" thickBot="1" x14ac:dyDescent="0.3">
      <c r="A19" s="13" t="str">
        <f>'2. Contact &amp; sample information'!B22</f>
        <v xml:space="preserve"> </v>
      </c>
      <c r="B19" s="14">
        <f>'2. Contact &amp; sample information'!H22</f>
        <v>0</v>
      </c>
      <c r="C19" s="14">
        <f>'2. Contact &amp; sample information'!L22</f>
        <v>0</v>
      </c>
      <c r="D19" s="270"/>
      <c r="E19" s="271"/>
      <c r="F19" s="15"/>
      <c r="G19" s="15"/>
      <c r="H19" s="15"/>
      <c r="I19" s="16"/>
      <c r="J19" s="15"/>
      <c r="K19" s="16"/>
      <c r="L19" s="16"/>
    </row>
    <row r="20" spans="1:12" ht="15.75" thickBot="1" x14ac:dyDescent="0.3">
      <c r="A20" s="13" t="str">
        <f>'2. Contact &amp; sample information'!B23</f>
        <v xml:space="preserve"> </v>
      </c>
      <c r="B20" s="14">
        <f>'2. Contact &amp; sample information'!H23</f>
        <v>0</v>
      </c>
      <c r="C20" s="14">
        <f>'2. Contact &amp; sample information'!L23</f>
        <v>0</v>
      </c>
      <c r="D20" s="270"/>
      <c r="E20" s="271"/>
      <c r="F20" s="15"/>
      <c r="G20" s="15"/>
      <c r="H20" s="15"/>
      <c r="I20" s="16"/>
      <c r="J20" s="15"/>
      <c r="K20" s="16"/>
      <c r="L20" s="16"/>
    </row>
    <row r="21" spans="1:12" ht="15.75" thickBot="1" x14ac:dyDescent="0.3">
      <c r="A21" s="13" t="str">
        <f>'2. Contact &amp; sample information'!B24</f>
        <v xml:space="preserve"> </v>
      </c>
      <c r="B21" s="14">
        <f>'2. Contact &amp; sample information'!H24</f>
        <v>0</v>
      </c>
      <c r="C21" s="14">
        <f>'2. Contact &amp; sample information'!L24</f>
        <v>0</v>
      </c>
      <c r="D21" s="270"/>
      <c r="E21" s="271"/>
      <c r="F21" s="15"/>
      <c r="G21" s="15"/>
      <c r="H21" s="15"/>
      <c r="I21" s="16"/>
      <c r="J21" s="15"/>
      <c r="K21" s="16"/>
      <c r="L21" s="16"/>
    </row>
    <row r="22" spans="1:12" ht="15.75" thickBot="1" x14ac:dyDescent="0.3">
      <c r="A22" s="13" t="str">
        <f>'2. Contact &amp; sample information'!B25</f>
        <v xml:space="preserve"> </v>
      </c>
      <c r="B22" s="14">
        <f>'2. Contact &amp; sample information'!H25</f>
        <v>0</v>
      </c>
      <c r="C22" s="14">
        <f>'2. Contact &amp; sample information'!L25</f>
        <v>0</v>
      </c>
      <c r="D22" s="270"/>
      <c r="E22" s="271"/>
      <c r="F22" s="15"/>
      <c r="G22" s="15"/>
      <c r="H22" s="15"/>
      <c r="I22" s="16"/>
      <c r="J22" s="15"/>
      <c r="K22" s="16"/>
      <c r="L22" s="16"/>
    </row>
    <row r="23" spans="1:12" ht="15.75" thickBot="1" x14ac:dyDescent="0.3">
      <c r="A23" s="13" t="str">
        <f>'2. Contact &amp; sample information'!B26</f>
        <v xml:space="preserve"> </v>
      </c>
      <c r="B23" s="14">
        <f>'2. Contact &amp; sample information'!H26</f>
        <v>0</v>
      </c>
      <c r="C23" s="14">
        <f>'2. Contact &amp; sample information'!L26</f>
        <v>0</v>
      </c>
      <c r="D23" s="270"/>
      <c r="E23" s="271"/>
      <c r="F23" s="15"/>
      <c r="G23" s="15"/>
      <c r="H23" s="15"/>
      <c r="I23" s="16"/>
      <c r="J23" s="15"/>
      <c r="K23" s="16"/>
      <c r="L23" s="16"/>
    </row>
    <row r="24" spans="1:12" ht="15.75" thickBot="1" x14ac:dyDescent="0.3">
      <c r="A24" s="13" t="str">
        <f>'2. Contact &amp; sample information'!B27</f>
        <v xml:space="preserve"> </v>
      </c>
      <c r="B24" s="14">
        <f>'2. Contact &amp; sample information'!H27</f>
        <v>0</v>
      </c>
      <c r="C24" s="14">
        <f>'2. Contact &amp; sample information'!L27</f>
        <v>0</v>
      </c>
      <c r="D24" s="270"/>
      <c r="E24" s="271"/>
      <c r="F24" s="15"/>
      <c r="G24" s="15"/>
      <c r="H24" s="15"/>
      <c r="I24" s="16"/>
      <c r="J24" s="15"/>
      <c r="K24" s="16"/>
      <c r="L24" s="16"/>
    </row>
    <row r="25" spans="1:12" ht="15.75" thickBot="1" x14ac:dyDescent="0.3">
      <c r="A25" s="13" t="str">
        <f>'2. Contact &amp; sample information'!B28</f>
        <v xml:space="preserve"> </v>
      </c>
      <c r="B25" s="14">
        <f>'2. Contact &amp; sample information'!H28</f>
        <v>0</v>
      </c>
      <c r="C25" s="14">
        <f>'2. Contact &amp; sample information'!L28</f>
        <v>0</v>
      </c>
      <c r="D25" s="270"/>
      <c r="E25" s="271"/>
      <c r="F25" s="15"/>
      <c r="G25" s="15"/>
      <c r="H25" s="15"/>
      <c r="I25" s="16"/>
      <c r="J25" s="15"/>
      <c r="K25" s="16"/>
      <c r="L25" s="16"/>
    </row>
    <row r="26" spans="1:12" ht="15.75" thickBot="1" x14ac:dyDescent="0.3">
      <c r="A26" s="13" t="str">
        <f>'2. Contact &amp; sample information'!B29</f>
        <v xml:space="preserve"> </v>
      </c>
      <c r="B26" s="14">
        <f>'2. Contact &amp; sample information'!H29</f>
        <v>0</v>
      </c>
      <c r="C26" s="14">
        <f>'2. Contact &amp; sample information'!L29</f>
        <v>0</v>
      </c>
      <c r="D26" s="270"/>
      <c r="E26" s="271"/>
      <c r="F26" s="15"/>
      <c r="G26" s="15"/>
      <c r="H26" s="15"/>
      <c r="I26" s="16"/>
      <c r="J26" s="15"/>
      <c r="K26" s="16"/>
      <c r="L26" s="16"/>
    </row>
    <row r="27" spans="1:12" ht="15" x14ac:dyDescent="0.25">
      <c r="A27" s="13" t="str">
        <f>'2. Contact &amp; sample information'!B30</f>
        <v xml:space="preserve"> </v>
      </c>
      <c r="B27" s="14">
        <f>'2. Contact &amp; sample information'!H30</f>
        <v>0</v>
      </c>
      <c r="C27" s="14">
        <f>'2. Contact &amp; sample information'!L30</f>
        <v>0</v>
      </c>
      <c r="D27" s="270"/>
      <c r="E27" s="271"/>
      <c r="F27" s="15"/>
      <c r="G27" s="15"/>
      <c r="H27" s="15"/>
      <c r="I27" s="16"/>
      <c r="J27" s="15"/>
      <c r="K27" s="16"/>
      <c r="L27" s="16"/>
    </row>
    <row r="29" spans="1:12" ht="20.100000000000001" customHeight="1" x14ac:dyDescent="0.25"/>
    <row r="30" spans="1:12" ht="20.100000000000001" customHeight="1" x14ac:dyDescent="0.25"/>
    <row r="31" spans="1:12" ht="20.100000000000001" customHeight="1" x14ac:dyDescent="0.25"/>
    <row r="32" spans="1:12"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row r="39" ht="20.100000000000001" customHeight="1" x14ac:dyDescent="0.25"/>
    <row r="40" ht="20.100000000000001" customHeight="1" x14ac:dyDescent="0.25"/>
    <row r="41" ht="20.100000000000001" customHeight="1" x14ac:dyDescent="0.25"/>
    <row r="42" ht="20.100000000000001" customHeight="1" x14ac:dyDescent="0.25"/>
    <row r="43" ht="20.100000000000001" customHeight="1" x14ac:dyDescent="0.25"/>
    <row r="44" ht="20.100000000000001" customHeight="1" x14ac:dyDescent="0.25"/>
    <row r="45" ht="20.100000000000001" customHeight="1" x14ac:dyDescent="0.25"/>
    <row r="46" ht="20.100000000000001" customHeight="1" x14ac:dyDescent="0.25"/>
    <row r="47" ht="20.100000000000001" customHeight="1" x14ac:dyDescent="0.25"/>
    <row r="48"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row r="66" ht="20.100000000000001" customHeight="1" x14ac:dyDescent="0.25"/>
    <row r="67" ht="20.100000000000001" customHeight="1" x14ac:dyDescent="0.25"/>
    <row r="68" ht="20.100000000000001" customHeight="1" x14ac:dyDescent="0.25"/>
    <row r="69" ht="20.100000000000001" customHeight="1" x14ac:dyDescent="0.25"/>
    <row r="70" ht="20.100000000000001" customHeight="1" x14ac:dyDescent="0.25"/>
    <row r="71" ht="20.100000000000001" customHeight="1" x14ac:dyDescent="0.25"/>
    <row r="72" ht="20.100000000000001" customHeight="1" x14ac:dyDescent="0.25"/>
    <row r="73" ht="20.100000000000001" customHeight="1" x14ac:dyDescent="0.25"/>
    <row r="74" ht="20.100000000000001" customHeight="1" x14ac:dyDescent="0.25"/>
    <row r="75" ht="20.100000000000001" customHeight="1" x14ac:dyDescent="0.25"/>
    <row r="76" ht="20.100000000000001" customHeight="1" x14ac:dyDescent="0.25"/>
    <row r="77" ht="20.100000000000001" customHeight="1" x14ac:dyDescent="0.25"/>
    <row r="78" ht="20.100000000000001" customHeight="1" x14ac:dyDescent="0.25"/>
    <row r="79" ht="20.100000000000001" customHeight="1" x14ac:dyDescent="0.25"/>
    <row r="80"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row r="85" ht="20.100000000000001" customHeight="1" x14ac:dyDescent="0.25"/>
    <row r="86" ht="20.100000000000001" customHeight="1" x14ac:dyDescent="0.25"/>
    <row r="87" ht="20.100000000000001" customHeight="1" x14ac:dyDescent="0.25"/>
    <row r="88" ht="20.100000000000001" customHeight="1" x14ac:dyDescent="0.25"/>
    <row r="89" ht="20.100000000000001" customHeight="1" x14ac:dyDescent="0.25"/>
    <row r="90" ht="20.100000000000001" customHeight="1" x14ac:dyDescent="0.25"/>
    <row r="91" ht="20.100000000000001" customHeight="1" x14ac:dyDescent="0.25"/>
    <row r="92" ht="20.100000000000001" customHeight="1" x14ac:dyDescent="0.25"/>
    <row r="93" ht="20.100000000000001" customHeight="1" x14ac:dyDescent="0.25"/>
    <row r="94" ht="20.100000000000001" customHeight="1" x14ac:dyDescent="0.25"/>
    <row r="95" ht="20.100000000000001" customHeight="1" x14ac:dyDescent="0.25"/>
    <row r="96" ht="20.100000000000001" customHeight="1" x14ac:dyDescent="0.25"/>
    <row r="97" ht="20.100000000000001" customHeight="1" x14ac:dyDescent="0.25"/>
    <row r="98" ht="20.100000000000001" customHeight="1" x14ac:dyDescent="0.25"/>
    <row r="99" ht="20.100000000000001" customHeight="1" x14ac:dyDescent="0.25"/>
    <row r="100" ht="20.100000000000001" customHeight="1" x14ac:dyDescent="0.25"/>
    <row r="101" ht="20.100000000000001" customHeight="1" x14ac:dyDescent="0.25"/>
    <row r="102" ht="20.100000000000001" customHeight="1" x14ac:dyDescent="0.25"/>
    <row r="103" ht="20.100000000000001" customHeight="1" x14ac:dyDescent="0.25"/>
    <row r="104" ht="20.100000000000001" customHeight="1" x14ac:dyDescent="0.25"/>
    <row r="105" ht="20.100000000000001" customHeight="1" x14ac:dyDescent="0.25"/>
    <row r="106" ht="20.100000000000001" customHeight="1" x14ac:dyDescent="0.25"/>
    <row r="107" ht="20.100000000000001" customHeight="1" x14ac:dyDescent="0.25"/>
    <row r="108" ht="20.100000000000001" customHeight="1" x14ac:dyDescent="0.25"/>
    <row r="109" ht="20.100000000000001" customHeight="1" x14ac:dyDescent="0.25"/>
    <row r="110" ht="20.100000000000001" customHeight="1" x14ac:dyDescent="0.25"/>
    <row r="111" ht="20.100000000000001" customHeight="1" x14ac:dyDescent="0.25"/>
    <row r="112" ht="20.100000000000001" customHeight="1" x14ac:dyDescent="0.25"/>
    <row r="113" ht="20.100000000000001"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20.100000000000001" customHeight="1" x14ac:dyDescent="0.25"/>
    <row r="119" ht="20.100000000000001" customHeight="1" x14ac:dyDescent="0.25"/>
    <row r="120" ht="20.100000000000001" customHeight="1" x14ac:dyDescent="0.25"/>
    <row r="121" ht="20.100000000000001" customHeight="1" x14ac:dyDescent="0.25"/>
    <row r="122" ht="20.100000000000001" customHeight="1" x14ac:dyDescent="0.25"/>
    <row r="123" ht="20.100000000000001" customHeight="1" x14ac:dyDescent="0.25"/>
    <row r="124" ht="20.100000000000001" customHeight="1" x14ac:dyDescent="0.25"/>
    <row r="125" ht="20.100000000000001" customHeight="1" x14ac:dyDescent="0.25"/>
    <row r="126" ht="20.100000000000001" customHeight="1" x14ac:dyDescent="0.25"/>
    <row r="127" ht="20.100000000000001" customHeight="1" x14ac:dyDescent="0.25"/>
    <row r="128" ht="20.100000000000001" customHeight="1" x14ac:dyDescent="0.25"/>
    <row r="129" ht="20.100000000000001" customHeight="1" x14ac:dyDescent="0.25"/>
    <row r="130" ht="20.100000000000001" customHeight="1" x14ac:dyDescent="0.25"/>
    <row r="131" ht="20.100000000000001" customHeight="1" x14ac:dyDescent="0.25"/>
    <row r="132" ht="20.100000000000001" customHeight="1" x14ac:dyDescent="0.25"/>
    <row r="133" ht="20.100000000000001" customHeight="1" x14ac:dyDescent="0.25"/>
    <row r="134" ht="20.100000000000001" customHeight="1" x14ac:dyDescent="0.25"/>
    <row r="135" ht="20.100000000000001" customHeight="1" x14ac:dyDescent="0.25"/>
    <row r="136" ht="20.100000000000001" customHeight="1" x14ac:dyDescent="0.25"/>
    <row r="137" ht="20.100000000000001" customHeight="1" x14ac:dyDescent="0.25"/>
    <row r="138" ht="20.100000000000001" customHeight="1" x14ac:dyDescent="0.25"/>
    <row r="139" ht="20.100000000000001" customHeight="1" x14ac:dyDescent="0.25"/>
    <row r="140" ht="20.100000000000001" customHeight="1" x14ac:dyDescent="0.25"/>
    <row r="141" ht="20.100000000000001" customHeight="1" x14ac:dyDescent="0.25"/>
    <row r="142" ht="20.100000000000001" customHeight="1" x14ac:dyDescent="0.25"/>
    <row r="143" ht="20.100000000000001" customHeight="1" x14ac:dyDescent="0.25"/>
    <row r="144" ht="20.100000000000001" customHeight="1" x14ac:dyDescent="0.25"/>
    <row r="145" ht="20.100000000000001" customHeight="1" x14ac:dyDescent="0.25"/>
    <row r="146" ht="20.100000000000001" customHeight="1" x14ac:dyDescent="0.25"/>
    <row r="147" ht="20.100000000000001" customHeight="1" x14ac:dyDescent="0.25"/>
    <row r="148" ht="20.100000000000001" customHeight="1" x14ac:dyDescent="0.25"/>
    <row r="149" ht="20.100000000000001" customHeight="1" x14ac:dyDescent="0.25"/>
    <row r="150" ht="20.100000000000001" customHeight="1" x14ac:dyDescent="0.25"/>
    <row r="151" ht="20.100000000000001" customHeight="1" x14ac:dyDescent="0.25"/>
    <row r="152" ht="20.100000000000001" customHeight="1" x14ac:dyDescent="0.25"/>
    <row r="153" ht="20.100000000000001" customHeight="1" x14ac:dyDescent="0.25"/>
    <row r="154" ht="20.100000000000001" customHeight="1" x14ac:dyDescent="0.25"/>
    <row r="155" ht="20.100000000000001" customHeight="1" x14ac:dyDescent="0.25"/>
    <row r="156" ht="20.100000000000001" customHeight="1" x14ac:dyDescent="0.25"/>
    <row r="157" ht="20.100000000000001" customHeight="1" x14ac:dyDescent="0.25"/>
    <row r="158" ht="20.100000000000001" customHeight="1" x14ac:dyDescent="0.25"/>
    <row r="159" ht="20.100000000000001" customHeight="1" x14ac:dyDescent="0.25"/>
  </sheetData>
  <sheetProtection algorithmName="SHA-512" hashValue="V4/7SiMkrEuMRFHReQND5Sb4UstPx1KMaNeYWC2Z94sn0vI24LT+z2plRGvH13O5ssYV6YyVnPgdn4z+fBWRdw==" saltValue="55L2+HiBhs7/DpxAj8RmJw==" spinCount="100000" sheet="1" selectLockedCells="1"/>
  <mergeCells count="36">
    <mergeCell ref="D27:E27"/>
    <mergeCell ref="D25:E25"/>
    <mergeCell ref="D26:E26"/>
    <mergeCell ref="D23:E23"/>
    <mergeCell ref="D24:E24"/>
    <mergeCell ref="D19:E19"/>
    <mergeCell ref="D20:E20"/>
    <mergeCell ref="D21:E21"/>
    <mergeCell ref="D22:E22"/>
    <mergeCell ref="B2:C2"/>
    <mergeCell ref="B3:C3"/>
    <mergeCell ref="D14:E14"/>
    <mergeCell ref="D15:E15"/>
    <mergeCell ref="D16:E16"/>
    <mergeCell ref="D17:E17"/>
    <mergeCell ref="D18:E18"/>
    <mergeCell ref="D9:E9"/>
    <mergeCell ref="D10:E10"/>
    <mergeCell ref="D11:E11"/>
    <mergeCell ref="D12:E12"/>
    <mergeCell ref="D13:E13"/>
    <mergeCell ref="H6:I6"/>
    <mergeCell ref="J6:L6"/>
    <mergeCell ref="D7:E7"/>
    <mergeCell ref="D8:E8"/>
    <mergeCell ref="G6:G7"/>
    <mergeCell ref="A6:A7"/>
    <mergeCell ref="B6:B7"/>
    <mergeCell ref="D6:E6"/>
    <mergeCell ref="F6:F7"/>
    <mergeCell ref="C6:C7"/>
    <mergeCell ref="A5:C5"/>
    <mergeCell ref="H2:L5"/>
    <mergeCell ref="D2:F2"/>
    <mergeCell ref="D3:E5"/>
    <mergeCell ref="F3:F5"/>
  </mergeCells>
  <conditionalFormatting sqref="A8:L27">
    <cfRule type="expression" dxfId="2" priority="2">
      <formula>NOT(ISNUMBER(SEARCH("SEL",$A8)))</formula>
    </cfRule>
  </conditionalFormatting>
  <conditionalFormatting sqref="F3:F4">
    <cfRule type="expression" dxfId="1" priority="1">
      <formula>NOT(ISNUMBER(SEARCH("SEL",$A3)))</formula>
    </cfRule>
  </conditionalFormatting>
  <pageMargins left="0.39" right="0.26" top="0.33" bottom="0.31" header="0.26"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AA72D4"/>
  </sheetPr>
  <dimension ref="A1:O158"/>
  <sheetViews>
    <sheetView workbookViewId="0">
      <selection activeCell="T20" sqref="T20"/>
    </sheetView>
  </sheetViews>
  <sheetFormatPr defaultColWidth="9.140625" defaultRowHeight="12.75" x14ac:dyDescent="0.25"/>
  <cols>
    <col min="1" max="1" width="13.28515625" style="7" customWidth="1"/>
    <col min="2" max="2" width="17.140625" style="7" customWidth="1"/>
    <col min="3" max="3" width="16.140625" style="7" customWidth="1"/>
    <col min="4" max="4" width="9.140625" style="7"/>
    <col min="5" max="5" width="4.5703125" style="7" customWidth="1"/>
    <col min="6" max="6" width="9.140625" style="7"/>
    <col min="7" max="7" width="9.140625" style="7" customWidth="1"/>
    <col min="8" max="8" width="2.28515625" style="7" customWidth="1"/>
    <col min="9" max="9" width="9.140625" style="7"/>
    <col min="10" max="10" width="11.28515625" style="7" customWidth="1"/>
    <col min="11" max="11" width="9.7109375" style="7" customWidth="1"/>
    <col min="12" max="12" width="4.7109375" style="7" customWidth="1"/>
    <col min="13" max="13" width="9.7109375" style="7" customWidth="1"/>
    <col min="14" max="14" width="7.85546875" style="7" customWidth="1"/>
    <col min="15" max="15" width="7" style="7" customWidth="1"/>
    <col min="16" max="16384" width="9.140625" style="7"/>
  </cols>
  <sheetData>
    <row r="1" spans="1:15" ht="62.25" customHeight="1" thickBot="1" x14ac:dyDescent="0.3">
      <c r="A1" s="282" t="s">
        <v>159</v>
      </c>
      <c r="B1" s="283"/>
      <c r="C1" s="283"/>
      <c r="D1" s="284"/>
      <c r="E1" s="284"/>
      <c r="F1" s="284"/>
      <c r="G1" s="284"/>
      <c r="H1" s="284"/>
      <c r="I1" s="284"/>
      <c r="J1" s="284"/>
      <c r="K1" s="284"/>
      <c r="L1" s="284"/>
      <c r="M1" s="284"/>
      <c r="N1" s="284"/>
      <c r="O1" s="285"/>
    </row>
    <row r="2" spans="1:15" ht="19.5" customHeight="1" x14ac:dyDescent="0.25">
      <c r="A2" s="50" t="s">
        <v>1</v>
      </c>
      <c r="B2" s="272">
        <f>'1. PAYMENT'!C7</f>
        <v>0</v>
      </c>
      <c r="C2" s="273"/>
      <c r="D2" s="246" t="s">
        <v>123</v>
      </c>
      <c r="E2" s="246"/>
      <c r="F2" s="246"/>
      <c r="G2" s="246"/>
      <c r="H2" s="286" t="s">
        <v>122</v>
      </c>
      <c r="I2" s="287"/>
      <c r="J2" s="9" t="s">
        <v>121</v>
      </c>
      <c r="K2" s="237" t="s">
        <v>115</v>
      </c>
      <c r="L2" s="238"/>
      <c r="M2" s="238"/>
      <c r="N2" s="238"/>
      <c r="O2" s="239"/>
    </row>
    <row r="3" spans="1:15" ht="16.5" customHeight="1" x14ac:dyDescent="0.25">
      <c r="A3" s="50" t="s">
        <v>143</v>
      </c>
      <c r="B3" s="288">
        <f>'4. Analytical Report'!B3:C3</f>
        <v>0</v>
      </c>
      <c r="C3" s="273"/>
      <c r="D3" s="247"/>
      <c r="E3" s="247"/>
      <c r="F3" s="289"/>
      <c r="G3" s="290"/>
      <c r="H3" s="293"/>
      <c r="I3" s="294"/>
      <c r="J3" s="294"/>
      <c r="K3" s="240"/>
      <c r="L3" s="241"/>
      <c r="M3" s="241"/>
      <c r="N3" s="241"/>
      <c r="O3" s="242"/>
    </row>
    <row r="4" spans="1:15" ht="20.100000000000001" customHeight="1" thickBot="1" x14ac:dyDescent="0.3">
      <c r="A4" s="234" t="s">
        <v>120</v>
      </c>
      <c r="B4" s="235"/>
      <c r="C4" s="236"/>
      <c r="D4" s="249"/>
      <c r="E4" s="250"/>
      <c r="F4" s="291"/>
      <c r="G4" s="292"/>
      <c r="H4" s="265"/>
      <c r="I4" s="260"/>
      <c r="J4" s="260"/>
      <c r="K4" s="243"/>
      <c r="L4" s="244"/>
      <c r="M4" s="244"/>
      <c r="N4" s="244"/>
      <c r="O4" s="245"/>
    </row>
    <row r="5" spans="1:15" ht="20.100000000000001" customHeight="1" x14ac:dyDescent="0.25">
      <c r="A5" s="254" t="s">
        <v>145</v>
      </c>
      <c r="B5" s="256" t="s">
        <v>119</v>
      </c>
      <c r="C5" s="261" t="s">
        <v>118</v>
      </c>
      <c r="D5" s="258" t="s">
        <v>117</v>
      </c>
      <c r="E5" s="259"/>
      <c r="F5" s="259" t="s">
        <v>116</v>
      </c>
      <c r="G5" s="259"/>
      <c r="H5" s="279"/>
      <c r="I5" s="280" t="s">
        <v>115</v>
      </c>
      <c r="J5" s="280"/>
      <c r="K5" s="258" t="s">
        <v>114</v>
      </c>
      <c r="L5" s="259"/>
      <c r="M5" s="263" t="s">
        <v>113</v>
      </c>
      <c r="N5" s="264"/>
      <c r="O5" s="264"/>
    </row>
    <row r="6" spans="1:15" ht="20.100000000000001" customHeight="1" thickBot="1" x14ac:dyDescent="0.3">
      <c r="A6" s="255"/>
      <c r="B6" s="257"/>
      <c r="C6" s="262"/>
      <c r="D6" s="265" t="s">
        <v>112</v>
      </c>
      <c r="E6" s="260"/>
      <c r="F6" s="260"/>
      <c r="G6" s="260"/>
      <c r="H6" s="260"/>
      <c r="I6" s="281"/>
      <c r="J6" s="281"/>
      <c r="K6" s="10" t="s">
        <v>110</v>
      </c>
      <c r="L6" s="11" t="s">
        <v>111</v>
      </c>
      <c r="M6" s="10" t="s">
        <v>110</v>
      </c>
      <c r="N6" s="12" t="s">
        <v>109</v>
      </c>
      <c r="O6" s="11" t="s">
        <v>108</v>
      </c>
    </row>
    <row r="7" spans="1:15" ht="19.5" customHeight="1" thickBot="1" x14ac:dyDescent="0.3">
      <c r="A7" s="13" t="str">
        <f>'2a 20+ sample info'!B7</f>
        <v xml:space="preserve"> </v>
      </c>
      <c r="B7" s="14">
        <f>'2a 20+ sample info'!H7</f>
        <v>0</v>
      </c>
      <c r="C7" s="14">
        <f>'2a 20+ sample info'!L7</f>
        <v>0</v>
      </c>
      <c r="D7" s="263"/>
      <c r="E7" s="264"/>
      <c r="F7" s="278"/>
      <c r="G7" s="278"/>
      <c r="H7" s="278"/>
      <c r="I7" s="278"/>
      <c r="J7" s="278"/>
      <c r="K7" s="13"/>
      <c r="L7" s="14"/>
      <c r="M7" s="13"/>
      <c r="N7" s="14"/>
      <c r="O7" s="14"/>
    </row>
    <row r="8" spans="1:15" ht="20.100000000000001" customHeight="1" thickBot="1" x14ac:dyDescent="0.3">
      <c r="A8" s="13" t="str">
        <f>'2a 20+ sample info'!B8</f>
        <v xml:space="preserve"> </v>
      </c>
      <c r="B8" s="14">
        <f>'2a 20+ sample info'!H8</f>
        <v>0</v>
      </c>
      <c r="C8" s="14">
        <f>'2a 20+ sample info'!L8</f>
        <v>0</v>
      </c>
      <c r="D8" s="275"/>
      <c r="E8" s="276"/>
      <c r="F8" s="277"/>
      <c r="G8" s="277"/>
      <c r="H8" s="277"/>
      <c r="I8" s="277"/>
      <c r="J8" s="277"/>
      <c r="K8" s="15"/>
      <c r="L8" s="16"/>
      <c r="M8" s="15"/>
      <c r="N8" s="16"/>
      <c r="O8" s="16"/>
    </row>
    <row r="9" spans="1:15" ht="20.100000000000001" customHeight="1" thickBot="1" x14ac:dyDescent="0.3">
      <c r="A9" s="13" t="str">
        <f>'2a 20+ sample info'!B9</f>
        <v xml:space="preserve"> </v>
      </c>
      <c r="B9" s="14">
        <f>'2a 20+ sample info'!H9</f>
        <v>0</v>
      </c>
      <c r="C9" s="14">
        <f>'2a 20+ sample info'!L9</f>
        <v>0</v>
      </c>
      <c r="D9" s="275"/>
      <c r="E9" s="276"/>
      <c r="F9" s="277"/>
      <c r="G9" s="277"/>
      <c r="H9" s="277"/>
      <c r="I9" s="277"/>
      <c r="J9" s="277"/>
      <c r="K9" s="15"/>
      <c r="L9" s="16"/>
      <c r="M9" s="15"/>
      <c r="N9" s="16"/>
      <c r="O9" s="16"/>
    </row>
    <row r="10" spans="1:15" ht="20.100000000000001" customHeight="1" thickBot="1" x14ac:dyDescent="0.3">
      <c r="A10" s="13" t="str">
        <f>'2a 20+ sample info'!B10</f>
        <v xml:space="preserve"> </v>
      </c>
      <c r="B10" s="14">
        <f>'2a 20+ sample info'!H10</f>
        <v>0</v>
      </c>
      <c r="C10" s="14">
        <f>'2a 20+ sample info'!L10</f>
        <v>0</v>
      </c>
      <c r="D10" s="275"/>
      <c r="E10" s="276"/>
      <c r="F10" s="277"/>
      <c r="G10" s="277"/>
      <c r="H10" s="277"/>
      <c r="I10" s="277"/>
      <c r="J10" s="277"/>
      <c r="K10" s="15"/>
      <c r="L10" s="16"/>
      <c r="M10" s="15"/>
      <c r="N10" s="16"/>
      <c r="O10" s="16"/>
    </row>
    <row r="11" spans="1:15" ht="20.100000000000001" customHeight="1" thickBot="1" x14ac:dyDescent="0.3">
      <c r="A11" s="13" t="str">
        <f>'2a 20+ sample info'!B11</f>
        <v xml:space="preserve"> </v>
      </c>
      <c r="B11" s="14">
        <f>'2a 20+ sample info'!H11</f>
        <v>0</v>
      </c>
      <c r="C11" s="14">
        <f>'2a 20+ sample info'!L11</f>
        <v>0</v>
      </c>
      <c r="D11" s="275"/>
      <c r="E11" s="276"/>
      <c r="F11" s="277"/>
      <c r="G11" s="277"/>
      <c r="H11" s="277"/>
      <c r="I11" s="277"/>
      <c r="J11" s="277"/>
      <c r="K11" s="15"/>
      <c r="L11" s="16"/>
      <c r="M11" s="15"/>
      <c r="N11" s="16"/>
      <c r="O11" s="16"/>
    </row>
    <row r="12" spans="1:15" ht="20.100000000000001" customHeight="1" thickBot="1" x14ac:dyDescent="0.3">
      <c r="A12" s="13" t="str">
        <f>'2a 20+ sample info'!B12</f>
        <v xml:space="preserve"> </v>
      </c>
      <c r="B12" s="14">
        <f>'2a 20+ sample info'!H12</f>
        <v>0</v>
      </c>
      <c r="C12" s="14">
        <f>'2a 20+ sample info'!L12</f>
        <v>0</v>
      </c>
      <c r="D12" s="275"/>
      <c r="E12" s="276"/>
      <c r="F12" s="277"/>
      <c r="G12" s="277"/>
      <c r="H12" s="277"/>
      <c r="I12" s="277"/>
      <c r="J12" s="277"/>
      <c r="K12" s="15"/>
      <c r="L12" s="16"/>
      <c r="M12" s="15"/>
      <c r="N12" s="16"/>
      <c r="O12" s="16"/>
    </row>
    <row r="13" spans="1:15" ht="20.100000000000001" customHeight="1" thickBot="1" x14ac:dyDescent="0.3">
      <c r="A13" s="13" t="str">
        <f>'2a 20+ sample info'!B13</f>
        <v xml:space="preserve"> </v>
      </c>
      <c r="B13" s="14">
        <f>'2a 20+ sample info'!H13</f>
        <v>0</v>
      </c>
      <c r="C13" s="14">
        <f>'2a 20+ sample info'!L13</f>
        <v>0</v>
      </c>
      <c r="D13" s="275"/>
      <c r="E13" s="276"/>
      <c r="F13" s="277"/>
      <c r="G13" s="277"/>
      <c r="H13" s="277"/>
      <c r="I13" s="277"/>
      <c r="J13" s="277"/>
      <c r="K13" s="15"/>
      <c r="L13" s="16"/>
      <c r="M13" s="15"/>
      <c r="N13" s="16"/>
      <c r="O13" s="16"/>
    </row>
    <row r="14" spans="1:15" ht="20.100000000000001" customHeight="1" thickBot="1" x14ac:dyDescent="0.3">
      <c r="A14" s="13" t="str">
        <f>'2a 20+ sample info'!B14</f>
        <v xml:space="preserve"> </v>
      </c>
      <c r="B14" s="14">
        <f>'2a 20+ sample info'!H14</f>
        <v>0</v>
      </c>
      <c r="C14" s="14">
        <f>'2a 20+ sample info'!L14</f>
        <v>0</v>
      </c>
      <c r="D14" s="275"/>
      <c r="E14" s="276"/>
      <c r="F14" s="277"/>
      <c r="G14" s="277"/>
      <c r="H14" s="277"/>
      <c r="I14" s="277"/>
      <c r="J14" s="277"/>
      <c r="K14" s="15"/>
      <c r="L14" s="16"/>
      <c r="M14" s="15"/>
      <c r="N14" s="16"/>
      <c r="O14" s="16"/>
    </row>
    <row r="15" spans="1:15" ht="20.100000000000001" customHeight="1" thickBot="1" x14ac:dyDescent="0.3">
      <c r="A15" s="13" t="str">
        <f>'2a 20+ sample info'!B15</f>
        <v xml:space="preserve"> </v>
      </c>
      <c r="B15" s="14">
        <f>'2a 20+ sample info'!H15</f>
        <v>0</v>
      </c>
      <c r="C15" s="14">
        <f>'2a 20+ sample info'!L15</f>
        <v>0</v>
      </c>
      <c r="D15" s="275"/>
      <c r="E15" s="276"/>
      <c r="F15" s="277"/>
      <c r="G15" s="277"/>
      <c r="H15" s="277"/>
      <c r="I15" s="277"/>
      <c r="J15" s="277"/>
      <c r="K15" s="15"/>
      <c r="L15" s="16"/>
      <c r="M15" s="15"/>
      <c r="N15" s="16"/>
      <c r="O15" s="16"/>
    </row>
    <row r="16" spans="1:15" ht="20.100000000000001" customHeight="1" thickBot="1" x14ac:dyDescent="0.3">
      <c r="A16" s="13" t="str">
        <f>'2a 20+ sample info'!B16</f>
        <v xml:space="preserve"> </v>
      </c>
      <c r="B16" s="14">
        <f>'2a 20+ sample info'!H16</f>
        <v>0</v>
      </c>
      <c r="C16" s="14">
        <f>'2a 20+ sample info'!L16</f>
        <v>0</v>
      </c>
      <c r="D16" s="275"/>
      <c r="E16" s="276"/>
      <c r="F16" s="277"/>
      <c r="G16" s="277"/>
      <c r="H16" s="277"/>
      <c r="I16" s="277"/>
      <c r="J16" s="277"/>
      <c r="K16" s="15"/>
      <c r="L16" s="16"/>
      <c r="M16" s="15"/>
      <c r="N16" s="16"/>
      <c r="O16" s="16"/>
    </row>
    <row r="17" spans="1:15" ht="20.100000000000001" customHeight="1" thickBot="1" x14ac:dyDescent="0.3">
      <c r="A17" s="13" t="str">
        <f>'2a 20+ sample info'!B17</f>
        <v xml:space="preserve"> </v>
      </c>
      <c r="B17" s="14">
        <f>'2a 20+ sample info'!H17</f>
        <v>0</v>
      </c>
      <c r="C17" s="14">
        <f>'2a 20+ sample info'!L17</f>
        <v>0</v>
      </c>
      <c r="D17" s="275"/>
      <c r="E17" s="276"/>
      <c r="F17" s="277"/>
      <c r="G17" s="277"/>
      <c r="H17" s="277"/>
      <c r="I17" s="277"/>
      <c r="J17" s="277"/>
      <c r="K17" s="15"/>
      <c r="L17" s="16"/>
      <c r="M17" s="15"/>
      <c r="N17" s="16"/>
      <c r="O17" s="16"/>
    </row>
    <row r="18" spans="1:15" ht="20.100000000000001" customHeight="1" thickBot="1" x14ac:dyDescent="0.3">
      <c r="A18" s="13" t="str">
        <f>'2a 20+ sample info'!B18</f>
        <v xml:space="preserve"> </v>
      </c>
      <c r="B18" s="14">
        <f>'2a 20+ sample info'!H18</f>
        <v>0</v>
      </c>
      <c r="C18" s="14">
        <f>'2a 20+ sample info'!L18</f>
        <v>0</v>
      </c>
      <c r="D18" s="275"/>
      <c r="E18" s="276"/>
      <c r="F18" s="277"/>
      <c r="G18" s="277"/>
      <c r="H18" s="277"/>
      <c r="I18" s="277"/>
      <c r="J18" s="277"/>
      <c r="K18" s="15"/>
      <c r="L18" s="16"/>
      <c r="M18" s="15"/>
      <c r="N18" s="16"/>
      <c r="O18" s="16"/>
    </row>
    <row r="19" spans="1:15" ht="20.100000000000001" customHeight="1" thickBot="1" x14ac:dyDescent="0.3">
      <c r="A19" s="13" t="str">
        <f>'2a 20+ sample info'!B19</f>
        <v xml:space="preserve"> </v>
      </c>
      <c r="B19" s="14">
        <f>'2a 20+ sample info'!H19</f>
        <v>0</v>
      </c>
      <c r="C19" s="14">
        <f>'2a 20+ sample info'!L19</f>
        <v>0</v>
      </c>
      <c r="D19" s="275"/>
      <c r="E19" s="276"/>
      <c r="F19" s="277"/>
      <c r="G19" s="277"/>
      <c r="H19" s="277"/>
      <c r="I19" s="277"/>
      <c r="J19" s="277"/>
      <c r="K19" s="15"/>
      <c r="L19" s="16"/>
      <c r="M19" s="15"/>
      <c r="N19" s="16"/>
      <c r="O19" s="16"/>
    </row>
    <row r="20" spans="1:15" ht="20.100000000000001" customHeight="1" thickBot="1" x14ac:dyDescent="0.3">
      <c r="A20" s="13" t="str">
        <f>'2a 20+ sample info'!B20</f>
        <v xml:space="preserve"> </v>
      </c>
      <c r="B20" s="14">
        <f>'2a 20+ sample info'!H20</f>
        <v>0</v>
      </c>
      <c r="C20" s="14">
        <f>'2a 20+ sample info'!L20</f>
        <v>0</v>
      </c>
      <c r="D20" s="275"/>
      <c r="E20" s="276"/>
      <c r="F20" s="277"/>
      <c r="G20" s="277"/>
      <c r="H20" s="277"/>
      <c r="I20" s="277"/>
      <c r="J20" s="277"/>
      <c r="K20" s="15"/>
      <c r="L20" s="16"/>
      <c r="M20" s="15"/>
      <c r="N20" s="16"/>
      <c r="O20" s="16"/>
    </row>
    <row r="21" spans="1:15" ht="20.100000000000001" customHeight="1" thickBot="1" x14ac:dyDescent="0.3">
      <c r="A21" s="13" t="str">
        <f>'2a 20+ sample info'!B21</f>
        <v xml:space="preserve"> </v>
      </c>
      <c r="B21" s="14">
        <f>'2a 20+ sample info'!H21</f>
        <v>0</v>
      </c>
      <c r="C21" s="14">
        <f>'2a 20+ sample info'!L21</f>
        <v>0</v>
      </c>
      <c r="D21" s="275"/>
      <c r="E21" s="276"/>
      <c r="F21" s="277"/>
      <c r="G21" s="277"/>
      <c r="H21" s="277"/>
      <c r="I21" s="277"/>
      <c r="J21" s="277"/>
      <c r="K21" s="15"/>
      <c r="L21" s="16"/>
      <c r="M21" s="15"/>
      <c r="N21" s="16"/>
      <c r="O21" s="16"/>
    </row>
    <row r="22" spans="1:15" ht="20.100000000000001" customHeight="1" thickBot="1" x14ac:dyDescent="0.3">
      <c r="A22" s="13" t="str">
        <f>'2a 20+ sample info'!B22</f>
        <v xml:space="preserve"> </v>
      </c>
      <c r="B22" s="14">
        <f>'2a 20+ sample info'!H22</f>
        <v>0</v>
      </c>
      <c r="C22" s="14">
        <f>'2a 20+ sample info'!L22</f>
        <v>0</v>
      </c>
      <c r="D22" s="275"/>
      <c r="E22" s="276"/>
      <c r="F22" s="277"/>
      <c r="G22" s="277"/>
      <c r="H22" s="277"/>
      <c r="I22" s="277"/>
      <c r="J22" s="277"/>
      <c r="K22" s="15"/>
      <c r="L22" s="16"/>
      <c r="M22" s="15"/>
      <c r="N22" s="16"/>
      <c r="O22" s="16"/>
    </row>
    <row r="23" spans="1:15" ht="20.100000000000001" customHeight="1" thickBot="1" x14ac:dyDescent="0.3">
      <c r="A23" s="13" t="str">
        <f>'2a 20+ sample info'!B23</f>
        <v xml:space="preserve"> </v>
      </c>
      <c r="B23" s="14">
        <f>'2a 20+ sample info'!H23</f>
        <v>0</v>
      </c>
      <c r="C23" s="14">
        <f>'2a 20+ sample info'!L23</f>
        <v>0</v>
      </c>
      <c r="D23" s="275"/>
      <c r="E23" s="276"/>
      <c r="F23" s="277"/>
      <c r="G23" s="277"/>
      <c r="H23" s="277"/>
      <c r="I23" s="277"/>
      <c r="J23" s="277"/>
      <c r="K23" s="15"/>
      <c r="L23" s="16"/>
      <c r="M23" s="15"/>
      <c r="N23" s="16"/>
      <c r="O23" s="16"/>
    </row>
    <row r="24" spans="1:15" ht="20.100000000000001" customHeight="1" thickBot="1" x14ac:dyDescent="0.3">
      <c r="A24" s="13" t="str">
        <f>'2a 20+ sample info'!B24</f>
        <v xml:space="preserve"> </v>
      </c>
      <c r="B24" s="14">
        <f>'2a 20+ sample info'!H24</f>
        <v>0</v>
      </c>
      <c r="C24" s="14">
        <f>'2a 20+ sample info'!L24</f>
        <v>0</v>
      </c>
      <c r="D24" s="275"/>
      <c r="E24" s="276"/>
      <c r="F24" s="277"/>
      <c r="G24" s="277"/>
      <c r="H24" s="277"/>
      <c r="I24" s="277"/>
      <c r="J24" s="277"/>
      <c r="K24" s="15"/>
      <c r="L24" s="16"/>
      <c r="M24" s="15"/>
      <c r="N24" s="16"/>
      <c r="O24" s="16"/>
    </row>
    <row r="25" spans="1:15" ht="20.100000000000001" customHeight="1" thickBot="1" x14ac:dyDescent="0.3">
      <c r="A25" s="13" t="str">
        <f>'2a 20+ sample info'!B25</f>
        <v xml:space="preserve"> </v>
      </c>
      <c r="B25" s="14">
        <f>'2a 20+ sample info'!H25</f>
        <v>0</v>
      </c>
      <c r="C25" s="14">
        <f>'2a 20+ sample info'!L25</f>
        <v>0</v>
      </c>
      <c r="D25" s="275"/>
      <c r="E25" s="276"/>
      <c r="F25" s="277"/>
      <c r="G25" s="277"/>
      <c r="H25" s="277"/>
      <c r="I25" s="277"/>
      <c r="J25" s="277"/>
      <c r="K25" s="15"/>
      <c r="L25" s="16"/>
      <c r="M25" s="15"/>
      <c r="N25" s="16"/>
      <c r="O25" s="16"/>
    </row>
    <row r="26" spans="1:15" ht="20.100000000000001" customHeight="1" x14ac:dyDescent="0.25">
      <c r="A26" s="13" t="str">
        <f>'2a 20+ sample info'!B26</f>
        <v xml:space="preserve"> </v>
      </c>
      <c r="B26" s="14">
        <f>'2a 20+ sample info'!H26</f>
        <v>0</v>
      </c>
      <c r="C26" s="14">
        <f>'2a 20+ sample info'!L26</f>
        <v>0</v>
      </c>
      <c r="D26" s="275"/>
      <c r="E26" s="276"/>
      <c r="F26" s="277"/>
      <c r="G26" s="277"/>
      <c r="H26" s="277"/>
      <c r="I26" s="277"/>
      <c r="J26" s="277"/>
      <c r="K26" s="15"/>
      <c r="L26" s="16"/>
      <c r="M26" s="15"/>
      <c r="N26" s="16"/>
      <c r="O26" s="16"/>
    </row>
    <row r="27" spans="1:15" ht="20.100000000000001" customHeight="1" x14ac:dyDescent="0.25"/>
    <row r="28" spans="1:15" ht="20.100000000000001" customHeight="1" x14ac:dyDescent="0.25"/>
    <row r="29" spans="1:15" ht="20.100000000000001" customHeight="1" x14ac:dyDescent="0.25"/>
    <row r="30" spans="1:15" ht="20.100000000000001" customHeight="1" x14ac:dyDescent="0.25"/>
    <row r="31" spans="1:15" ht="20.100000000000001" customHeight="1" x14ac:dyDescent="0.25"/>
    <row r="32" spans="1:15"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row r="39" ht="20.100000000000001" customHeight="1" x14ac:dyDescent="0.25"/>
    <row r="40" ht="20.100000000000001" customHeight="1" x14ac:dyDescent="0.25"/>
    <row r="41" ht="20.100000000000001" customHeight="1" x14ac:dyDescent="0.25"/>
    <row r="42" ht="20.100000000000001" customHeight="1" x14ac:dyDescent="0.25"/>
    <row r="43" ht="20.100000000000001" customHeight="1" x14ac:dyDescent="0.25"/>
    <row r="44" ht="20.100000000000001" customHeight="1" x14ac:dyDescent="0.25"/>
    <row r="45" ht="20.100000000000001" customHeight="1" x14ac:dyDescent="0.25"/>
    <row r="46" ht="20.100000000000001" customHeight="1" x14ac:dyDescent="0.25"/>
    <row r="47" ht="20.100000000000001" customHeight="1" x14ac:dyDescent="0.25"/>
    <row r="48"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row r="66" ht="20.100000000000001" customHeight="1" x14ac:dyDescent="0.25"/>
    <row r="67" ht="20.100000000000001" customHeight="1" x14ac:dyDescent="0.25"/>
    <row r="68" ht="20.100000000000001" customHeight="1" x14ac:dyDescent="0.25"/>
    <row r="69" ht="20.100000000000001" customHeight="1" x14ac:dyDescent="0.25"/>
    <row r="70" ht="20.100000000000001" customHeight="1" x14ac:dyDescent="0.25"/>
    <row r="71" ht="20.100000000000001" customHeight="1" x14ac:dyDescent="0.25"/>
    <row r="72" ht="20.100000000000001" customHeight="1" x14ac:dyDescent="0.25"/>
    <row r="73" ht="20.100000000000001" customHeight="1" x14ac:dyDescent="0.25"/>
    <row r="74" ht="20.100000000000001" customHeight="1" x14ac:dyDescent="0.25"/>
    <row r="75" ht="20.100000000000001" customHeight="1" x14ac:dyDescent="0.25"/>
    <row r="76" ht="20.100000000000001" customHeight="1" x14ac:dyDescent="0.25"/>
    <row r="77" ht="20.100000000000001" customHeight="1" x14ac:dyDescent="0.25"/>
    <row r="78" ht="20.100000000000001" customHeight="1" x14ac:dyDescent="0.25"/>
    <row r="79" ht="20.100000000000001" customHeight="1" x14ac:dyDescent="0.25"/>
    <row r="80"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row r="85" ht="20.100000000000001" customHeight="1" x14ac:dyDescent="0.25"/>
    <row r="86" ht="20.100000000000001" customHeight="1" x14ac:dyDescent="0.25"/>
    <row r="87" ht="20.100000000000001" customHeight="1" x14ac:dyDescent="0.25"/>
    <row r="88" ht="20.100000000000001" customHeight="1" x14ac:dyDescent="0.25"/>
    <row r="89" ht="20.100000000000001" customHeight="1" x14ac:dyDescent="0.25"/>
    <row r="90" ht="20.100000000000001" customHeight="1" x14ac:dyDescent="0.25"/>
    <row r="91" ht="20.100000000000001" customHeight="1" x14ac:dyDescent="0.25"/>
    <row r="92" ht="20.100000000000001" customHeight="1" x14ac:dyDescent="0.25"/>
    <row r="93" ht="20.100000000000001" customHeight="1" x14ac:dyDescent="0.25"/>
    <row r="94" ht="20.100000000000001" customHeight="1" x14ac:dyDescent="0.25"/>
    <row r="95" ht="20.100000000000001" customHeight="1" x14ac:dyDescent="0.25"/>
    <row r="96" ht="20.100000000000001" customHeight="1" x14ac:dyDescent="0.25"/>
    <row r="97" ht="20.100000000000001" customHeight="1" x14ac:dyDescent="0.25"/>
    <row r="98" ht="20.100000000000001" customHeight="1" x14ac:dyDescent="0.25"/>
    <row r="99" ht="20.100000000000001" customHeight="1" x14ac:dyDescent="0.25"/>
    <row r="100" ht="20.100000000000001" customHeight="1" x14ac:dyDescent="0.25"/>
    <row r="101" ht="20.100000000000001" customHeight="1" x14ac:dyDescent="0.25"/>
    <row r="102" ht="20.100000000000001" customHeight="1" x14ac:dyDescent="0.25"/>
    <row r="103" ht="20.100000000000001" customHeight="1" x14ac:dyDescent="0.25"/>
    <row r="104" ht="20.100000000000001" customHeight="1" x14ac:dyDescent="0.25"/>
    <row r="105" ht="20.100000000000001" customHeight="1" x14ac:dyDescent="0.25"/>
    <row r="106" ht="20.100000000000001" customHeight="1" x14ac:dyDescent="0.25"/>
    <row r="107" ht="20.100000000000001" customHeight="1" x14ac:dyDescent="0.25"/>
    <row r="108" ht="20.100000000000001" customHeight="1" x14ac:dyDescent="0.25"/>
    <row r="109" ht="20.100000000000001" customHeight="1" x14ac:dyDescent="0.25"/>
    <row r="110" ht="20.100000000000001" customHeight="1" x14ac:dyDescent="0.25"/>
    <row r="111" ht="20.100000000000001" customHeight="1" x14ac:dyDescent="0.25"/>
    <row r="112" ht="20.100000000000001" customHeight="1" x14ac:dyDescent="0.25"/>
    <row r="113" ht="20.100000000000001"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20.100000000000001" customHeight="1" x14ac:dyDescent="0.25"/>
    <row r="119" ht="20.100000000000001" customHeight="1" x14ac:dyDescent="0.25"/>
    <row r="120" ht="20.100000000000001" customHeight="1" x14ac:dyDescent="0.25"/>
    <row r="121" ht="20.100000000000001" customHeight="1" x14ac:dyDescent="0.25"/>
    <row r="122" ht="20.100000000000001" customHeight="1" x14ac:dyDescent="0.25"/>
    <row r="123" ht="20.100000000000001" customHeight="1" x14ac:dyDescent="0.25"/>
    <row r="124" ht="20.100000000000001" customHeight="1" x14ac:dyDescent="0.25"/>
    <row r="125" ht="20.100000000000001" customHeight="1" x14ac:dyDescent="0.25"/>
    <row r="126" ht="20.100000000000001" customHeight="1" x14ac:dyDescent="0.25"/>
    <row r="127" ht="20.100000000000001" customHeight="1" x14ac:dyDescent="0.25"/>
    <row r="128" ht="20.100000000000001" customHeight="1" x14ac:dyDescent="0.25"/>
    <row r="129" ht="20.100000000000001" customHeight="1" x14ac:dyDescent="0.25"/>
    <row r="130" ht="20.100000000000001" customHeight="1" x14ac:dyDescent="0.25"/>
    <row r="131" ht="20.100000000000001" customHeight="1" x14ac:dyDescent="0.25"/>
    <row r="132" ht="20.100000000000001" customHeight="1" x14ac:dyDescent="0.25"/>
    <row r="133" ht="20.100000000000001" customHeight="1" x14ac:dyDescent="0.25"/>
    <row r="134" ht="20.100000000000001" customHeight="1" x14ac:dyDescent="0.25"/>
    <row r="135" ht="20.100000000000001" customHeight="1" x14ac:dyDescent="0.25"/>
    <row r="136" ht="20.100000000000001" customHeight="1" x14ac:dyDescent="0.25"/>
    <row r="137" ht="20.100000000000001" customHeight="1" x14ac:dyDescent="0.25"/>
    <row r="138" ht="20.100000000000001" customHeight="1" x14ac:dyDescent="0.25"/>
    <row r="139" ht="20.100000000000001" customHeight="1" x14ac:dyDescent="0.25"/>
    <row r="140" ht="20.100000000000001" customHeight="1" x14ac:dyDescent="0.25"/>
    <row r="141" ht="20.100000000000001" customHeight="1" x14ac:dyDescent="0.25"/>
    <row r="142" ht="20.100000000000001" customHeight="1" x14ac:dyDescent="0.25"/>
    <row r="143" ht="20.100000000000001" customHeight="1" x14ac:dyDescent="0.25"/>
    <row r="144" ht="20.100000000000001" customHeight="1" x14ac:dyDescent="0.25"/>
    <row r="145" ht="20.100000000000001" customHeight="1" x14ac:dyDescent="0.25"/>
    <row r="146" ht="20.100000000000001" customHeight="1" x14ac:dyDescent="0.25"/>
    <row r="147" ht="20.100000000000001" customHeight="1" x14ac:dyDescent="0.25"/>
    <row r="148" ht="20.100000000000001" customHeight="1" x14ac:dyDescent="0.25"/>
    <row r="149" ht="20.100000000000001" customHeight="1" x14ac:dyDescent="0.25"/>
    <row r="150" ht="20.100000000000001" customHeight="1" x14ac:dyDescent="0.25"/>
    <row r="151" ht="20.100000000000001" customHeight="1" x14ac:dyDescent="0.25"/>
    <row r="152" ht="20.100000000000001" customHeight="1" x14ac:dyDescent="0.25"/>
    <row r="153" ht="20.100000000000001" customHeight="1" x14ac:dyDescent="0.25"/>
    <row r="154" ht="20.100000000000001" customHeight="1" x14ac:dyDescent="0.25"/>
    <row r="155" ht="20.100000000000001" customHeight="1" x14ac:dyDescent="0.25"/>
    <row r="156" ht="20.100000000000001" customHeight="1" x14ac:dyDescent="0.25"/>
    <row r="157" ht="20.100000000000001" customHeight="1" x14ac:dyDescent="0.25"/>
    <row r="158" ht="20.100000000000001" customHeight="1" x14ac:dyDescent="0.25"/>
  </sheetData>
  <sheetProtection algorithmName="SHA-512" hashValue="CSbYV4AE79e5CmHqp0OMvMd7jeroCvyT7+3JOPhx8Oh44pvZB/BO+kZtNqh3U0f2Qb4DwM9aeH3QPOgmqL9DmQ==" saltValue="oQbFq7icAXey4W7c0YHp1Q==" spinCount="100000" sheet="1" selectLockedCells="1"/>
  <mergeCells count="80">
    <mergeCell ref="A1:O1"/>
    <mergeCell ref="B2:C2"/>
    <mergeCell ref="D2:G2"/>
    <mergeCell ref="H2:I2"/>
    <mergeCell ref="K2:O4"/>
    <mergeCell ref="B3:C3"/>
    <mergeCell ref="D3:E4"/>
    <mergeCell ref="F3:G4"/>
    <mergeCell ref="H3:I4"/>
    <mergeCell ref="J3:J4"/>
    <mergeCell ref="A4:C4"/>
    <mergeCell ref="A5:A6"/>
    <mergeCell ref="B5:B6"/>
    <mergeCell ref="C5:C6"/>
    <mergeCell ref="D5:E5"/>
    <mergeCell ref="I5:J6"/>
    <mergeCell ref="K5:L5"/>
    <mergeCell ref="M5:O5"/>
    <mergeCell ref="D6:E6"/>
    <mergeCell ref="D7:E7"/>
    <mergeCell ref="F7:H7"/>
    <mergeCell ref="I7:J7"/>
    <mergeCell ref="F5:H6"/>
    <mergeCell ref="D8:E8"/>
    <mergeCell ref="F8:H8"/>
    <mergeCell ref="I8:J8"/>
    <mergeCell ref="D9:E9"/>
    <mergeCell ref="F9:H9"/>
    <mergeCell ref="I9:J9"/>
    <mergeCell ref="D10:E10"/>
    <mergeCell ref="F10:H10"/>
    <mergeCell ref="I10:J10"/>
    <mergeCell ref="D11:E11"/>
    <mergeCell ref="F11:H11"/>
    <mergeCell ref="I11:J11"/>
    <mergeCell ref="D12:E12"/>
    <mergeCell ref="F12:H12"/>
    <mergeCell ref="I12:J12"/>
    <mergeCell ref="D13:E13"/>
    <mergeCell ref="F13:H13"/>
    <mergeCell ref="I13:J13"/>
    <mergeCell ref="D14:E14"/>
    <mergeCell ref="F14:H14"/>
    <mergeCell ref="I14:J14"/>
    <mergeCell ref="D15:E15"/>
    <mergeCell ref="F15:H15"/>
    <mergeCell ref="I15:J15"/>
    <mergeCell ref="D16:E16"/>
    <mergeCell ref="F16:H16"/>
    <mergeCell ref="I16:J16"/>
    <mergeCell ref="D17:E17"/>
    <mergeCell ref="F17:H17"/>
    <mergeCell ref="I17:J17"/>
    <mergeCell ref="D18:E18"/>
    <mergeCell ref="F18:H18"/>
    <mergeCell ref="I18:J18"/>
    <mergeCell ref="D19:E19"/>
    <mergeCell ref="F19:H19"/>
    <mergeCell ref="I19:J19"/>
    <mergeCell ref="D20:E20"/>
    <mergeCell ref="F20:H20"/>
    <mergeCell ref="I20:J20"/>
    <mergeCell ref="D21:E21"/>
    <mergeCell ref="F21:H21"/>
    <mergeCell ref="I21:J21"/>
    <mergeCell ref="D22:E22"/>
    <mergeCell ref="F22:H22"/>
    <mergeCell ref="I22:J22"/>
    <mergeCell ref="D23:E23"/>
    <mergeCell ref="F23:H23"/>
    <mergeCell ref="I23:J23"/>
    <mergeCell ref="D26:E26"/>
    <mergeCell ref="F26:H26"/>
    <mergeCell ref="I26:J26"/>
    <mergeCell ref="D24:E24"/>
    <mergeCell ref="F24:H24"/>
    <mergeCell ref="I24:J24"/>
    <mergeCell ref="D25:E25"/>
    <mergeCell ref="F25:H25"/>
    <mergeCell ref="I25:J25"/>
  </mergeCells>
  <conditionalFormatting sqref="A7:O26">
    <cfRule type="expression" dxfId="0" priority="1">
      <formula>NOT(ISNUMBER(SEARCH("SEL",$A7)))</formula>
    </cfRule>
  </conditionalFormatting>
  <pageMargins left="0.39" right="0.26" top="0.33" bottom="0.31" header="0.26"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C00000"/>
  </sheetPr>
  <dimension ref="B8:E30"/>
  <sheetViews>
    <sheetView zoomScaleNormal="100" workbookViewId="0">
      <selection activeCell="B10" sqref="B10"/>
    </sheetView>
  </sheetViews>
  <sheetFormatPr defaultRowHeight="15" x14ac:dyDescent="0.25"/>
  <cols>
    <col min="1" max="1" width="10.5703125" bestFit="1" customWidth="1"/>
    <col min="2" max="2" width="15.85546875" style="5" bestFit="1" customWidth="1"/>
    <col min="3" max="3" width="13.5703125" customWidth="1"/>
    <col min="4" max="4" width="11.28515625" bestFit="1" customWidth="1"/>
    <col min="5" max="5" width="23.42578125" bestFit="1" customWidth="1"/>
  </cols>
  <sheetData>
    <row r="8" spans="2:5" ht="18" x14ac:dyDescent="0.25">
      <c r="C8" s="6" t="s">
        <v>130</v>
      </c>
    </row>
    <row r="9" spans="2:5" ht="18" x14ac:dyDescent="0.25">
      <c r="C9" s="6"/>
      <c r="E9" t="s">
        <v>129</v>
      </c>
    </row>
    <row r="10" spans="2:5" ht="18" x14ac:dyDescent="0.25">
      <c r="B10" s="87">
        <f>'1. PAYMENT'!C7</f>
        <v>0</v>
      </c>
      <c r="E10" s="6" t="s">
        <v>100</v>
      </c>
    </row>
    <row r="11" spans="2:5" ht="18" x14ac:dyDescent="0.25">
      <c r="B11" s="87">
        <f>'1. PAYMENT'!C8</f>
        <v>0</v>
      </c>
      <c r="E11" s="6" t="s">
        <v>101</v>
      </c>
    </row>
    <row r="12" spans="2:5" ht="18" x14ac:dyDescent="0.25">
      <c r="B12" s="87">
        <f>'1. PAYMENT'!C9</f>
        <v>0</v>
      </c>
      <c r="E12" s="6" t="s">
        <v>102</v>
      </c>
    </row>
    <row r="13" spans="2:5" ht="18" x14ac:dyDescent="0.25">
      <c r="B13" s="87">
        <f>'1. PAYMENT'!C10</f>
        <v>0</v>
      </c>
      <c r="E13" s="6" t="s">
        <v>103</v>
      </c>
    </row>
    <row r="14" spans="2:5" ht="18" x14ac:dyDescent="0.25">
      <c r="B14" s="87">
        <f>'1. PAYMENT'!C11</f>
        <v>0</v>
      </c>
      <c r="E14" s="6" t="s">
        <v>104</v>
      </c>
    </row>
    <row r="15" spans="2:5" ht="18" x14ac:dyDescent="0.25">
      <c r="B15" s="87">
        <f>'1. PAYMENT'!C12</f>
        <v>0</v>
      </c>
      <c r="E15" s="6" t="s">
        <v>105</v>
      </c>
    </row>
    <row r="17" spans="2:5" x14ac:dyDescent="0.25">
      <c r="B17" s="295" t="s">
        <v>166</v>
      </c>
      <c r="C17" s="295"/>
      <c r="D17" s="1" t="s">
        <v>106</v>
      </c>
      <c r="E17" s="30">
        <f>'2. Contact &amp; sample information'!F2</f>
        <v>0</v>
      </c>
    </row>
    <row r="18" spans="2:5" x14ac:dyDescent="0.25">
      <c r="B18" s="295"/>
      <c r="C18" s="295"/>
      <c r="D18" s="1" t="s">
        <v>107</v>
      </c>
      <c r="E18" s="30" t="str">
        <f>(LEFT('1. PAYMENT'!C13,2)&amp;"/"&amp;MID('1. PAYMENT'!C13,3,2)&amp;"/"&amp;RIGHT('1. PAYMENT'!C13,2))</f>
        <v>//</v>
      </c>
    </row>
    <row r="19" spans="2:5" ht="15.75" thickBot="1" x14ac:dyDescent="0.3"/>
    <row r="20" spans="2:5" x14ac:dyDescent="0.25">
      <c r="B20" s="43"/>
      <c r="C20" s="18"/>
      <c r="D20" s="18"/>
      <c r="E20" s="19"/>
    </row>
    <row r="21" spans="2:5" x14ac:dyDescent="0.25">
      <c r="B21" s="44" t="s">
        <v>98</v>
      </c>
      <c r="C21" s="5" t="str">
        <f>'2. Contact &amp; sample information'!I1</f>
        <v>Standard Service</v>
      </c>
      <c r="E21" s="21"/>
    </row>
    <row r="22" spans="2:5" x14ac:dyDescent="0.25">
      <c r="B22" s="20"/>
      <c r="E22" s="21"/>
    </row>
    <row r="23" spans="2:5" x14ac:dyDescent="0.25">
      <c r="B23" s="26">
        <f>'1. PAYMENT'!C22</f>
        <v>0</v>
      </c>
      <c r="C23" t="s">
        <v>142</v>
      </c>
      <c r="E23" s="22">
        <f>'1. PAYMENT'!E24</f>
        <v>0</v>
      </c>
    </row>
    <row r="24" spans="2:5" x14ac:dyDescent="0.25">
      <c r="B24" s="20"/>
      <c r="C24" t="s">
        <v>91</v>
      </c>
      <c r="E24" s="22">
        <f>'1. PAYMENT'!E28</f>
        <v>0</v>
      </c>
    </row>
    <row r="25" spans="2:5" x14ac:dyDescent="0.25">
      <c r="B25" s="20"/>
      <c r="E25" s="22">
        <f>SUM(E23:E24)</f>
        <v>0</v>
      </c>
    </row>
    <row r="26" spans="2:5" ht="15.75" thickBot="1" x14ac:dyDescent="0.3">
      <c r="B26" s="23"/>
      <c r="C26" s="24"/>
      <c r="D26" s="24"/>
      <c r="E26" s="25"/>
    </row>
    <row r="28" spans="2:5" x14ac:dyDescent="0.25">
      <c r="B28" s="296" t="s">
        <v>128</v>
      </c>
      <c r="C28" s="231"/>
      <c r="D28" s="231"/>
      <c r="E28" s="231"/>
    </row>
    <row r="29" spans="2:5" x14ac:dyDescent="0.25">
      <c r="B29" s="231"/>
      <c r="C29" s="231"/>
      <c r="D29" s="231"/>
      <c r="E29" s="231"/>
    </row>
    <row r="30" spans="2:5" x14ac:dyDescent="0.25">
      <c r="B30" s="231"/>
      <c r="C30" s="231"/>
      <c r="D30" s="231"/>
      <c r="E30" s="231"/>
    </row>
  </sheetData>
  <sheetProtection algorithmName="SHA-512" hashValue="y7IN3G6KIOuHcCZSbmMO3Wxm6kNhrWGxIecTL4JGjBN/cbjQcc8I2MOYU7SuHDocACDQkBZSvb2OUH3SIyRLPw==" saltValue="H4a7r58z13VTk8vE5j9Hqg==" spinCount="100000" sheet="1" selectLockedCells="1" selectUnlockedCells="1"/>
  <mergeCells count="2">
    <mergeCell ref="B17:C18"/>
    <mergeCell ref="B28:E3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B1:M37"/>
  <sheetViews>
    <sheetView zoomScaleNormal="100" workbookViewId="0">
      <selection activeCell="B35" sqref="B35"/>
    </sheetView>
  </sheetViews>
  <sheetFormatPr defaultRowHeight="15" x14ac:dyDescent="0.25"/>
  <cols>
    <col min="2" max="2" width="52" customWidth="1"/>
    <col min="4" max="4" width="28.85546875" bestFit="1" customWidth="1"/>
    <col min="8" max="8" width="16.42578125" bestFit="1" customWidth="1"/>
    <col min="10" max="10" width="11.7109375" bestFit="1" customWidth="1"/>
    <col min="12" max="13" width="28.85546875" bestFit="1" customWidth="1"/>
    <col min="16" max="16" width="31.7109375" customWidth="1"/>
  </cols>
  <sheetData>
    <row r="1" spans="2:13" ht="15.75" thickBot="1" x14ac:dyDescent="0.3"/>
    <row r="2" spans="2:13" ht="15.75" thickBot="1" x14ac:dyDescent="0.3">
      <c r="B2" s="88" t="s">
        <v>74</v>
      </c>
      <c r="D2" s="94" t="s">
        <v>75</v>
      </c>
      <c r="E2" s="18" t="s">
        <v>183</v>
      </c>
      <c r="F2" s="18" t="s">
        <v>184</v>
      </c>
      <c r="G2" s="18" t="s">
        <v>185</v>
      </c>
      <c r="H2" s="19" t="s">
        <v>186</v>
      </c>
    </row>
    <row r="3" spans="2:13" x14ac:dyDescent="0.25">
      <c r="B3" s="89" t="s">
        <v>72</v>
      </c>
      <c r="D3" s="95">
        <v>1</v>
      </c>
      <c r="E3" s="75">
        <v>50</v>
      </c>
      <c r="F3" s="75">
        <f>E3+10</f>
        <v>60</v>
      </c>
      <c r="G3" s="75">
        <v>30</v>
      </c>
      <c r="H3" s="96">
        <v>40</v>
      </c>
      <c r="J3" s="88" t="s">
        <v>84</v>
      </c>
    </row>
    <row r="4" spans="2:13" x14ac:dyDescent="0.25">
      <c r="B4" s="89" t="s">
        <v>81</v>
      </c>
      <c r="D4" s="95">
        <v>2</v>
      </c>
      <c r="E4" s="75">
        <v>50</v>
      </c>
      <c r="F4" s="75">
        <f t="shared" ref="F4:F22" si="0">E4+10</f>
        <v>60</v>
      </c>
      <c r="G4" s="75">
        <v>30</v>
      </c>
      <c r="H4" s="96">
        <v>40</v>
      </c>
      <c r="J4" s="92" t="s">
        <v>180</v>
      </c>
      <c r="M4" s="2"/>
    </row>
    <row r="5" spans="2:13" x14ac:dyDescent="0.25">
      <c r="B5" s="89" t="s">
        <v>73</v>
      </c>
      <c r="D5" s="95">
        <v>3</v>
      </c>
      <c r="E5" s="75">
        <v>50</v>
      </c>
      <c r="F5" s="75">
        <f t="shared" si="0"/>
        <v>60</v>
      </c>
      <c r="G5" s="75">
        <v>30</v>
      </c>
      <c r="H5" s="96">
        <v>40</v>
      </c>
      <c r="J5" s="92" t="s">
        <v>86</v>
      </c>
    </row>
    <row r="6" spans="2:13" ht="15.75" thickBot="1" x14ac:dyDescent="0.3">
      <c r="B6" s="89" t="s">
        <v>82</v>
      </c>
      <c r="D6" s="95">
        <v>4</v>
      </c>
      <c r="E6" s="75">
        <v>50</v>
      </c>
      <c r="F6" s="75">
        <f t="shared" si="0"/>
        <v>60</v>
      </c>
      <c r="G6" s="75">
        <v>30</v>
      </c>
      <c r="H6" s="96">
        <v>40</v>
      </c>
      <c r="J6" s="93" t="s">
        <v>85</v>
      </c>
    </row>
    <row r="7" spans="2:13" ht="15.75" thickBot="1" x14ac:dyDescent="0.3">
      <c r="B7" s="90" t="s">
        <v>83</v>
      </c>
      <c r="D7" s="95">
        <v>5</v>
      </c>
      <c r="E7" s="75">
        <v>45</v>
      </c>
      <c r="F7" s="75">
        <f t="shared" si="0"/>
        <v>55</v>
      </c>
      <c r="G7" s="75">
        <v>30</v>
      </c>
      <c r="H7" s="96">
        <v>40</v>
      </c>
    </row>
    <row r="8" spans="2:13" x14ac:dyDescent="0.25">
      <c r="D8" s="95">
        <v>6</v>
      </c>
      <c r="E8" s="75">
        <v>45</v>
      </c>
      <c r="F8" s="75">
        <f t="shared" si="0"/>
        <v>55</v>
      </c>
      <c r="G8" s="75">
        <v>30</v>
      </c>
      <c r="H8" s="96">
        <v>40</v>
      </c>
      <c r="J8" s="88" t="s">
        <v>144</v>
      </c>
    </row>
    <row r="9" spans="2:13" ht="15.75" thickBot="1" x14ac:dyDescent="0.3">
      <c r="D9" s="95">
        <v>7</v>
      </c>
      <c r="E9" s="75">
        <v>45</v>
      </c>
      <c r="F9" s="75">
        <f t="shared" si="0"/>
        <v>55</v>
      </c>
      <c r="G9" s="75">
        <v>30</v>
      </c>
      <c r="H9" s="96">
        <v>40</v>
      </c>
      <c r="J9" s="100" t="s">
        <v>89</v>
      </c>
    </row>
    <row r="10" spans="2:13" x14ac:dyDescent="0.25">
      <c r="B10" s="88" t="s">
        <v>76</v>
      </c>
      <c r="D10" s="95">
        <v>8</v>
      </c>
      <c r="E10" s="75">
        <v>45</v>
      </c>
      <c r="F10" s="75">
        <f t="shared" si="0"/>
        <v>55</v>
      </c>
      <c r="G10" s="75">
        <v>30</v>
      </c>
      <c r="H10" s="96">
        <v>40</v>
      </c>
      <c r="J10" s="92" t="s">
        <v>90</v>
      </c>
    </row>
    <row r="11" spans="2:13" ht="15.75" thickBot="1" x14ac:dyDescent="0.3">
      <c r="B11" s="91" t="s">
        <v>77</v>
      </c>
      <c r="D11" s="95">
        <v>9</v>
      </c>
      <c r="E11" s="75">
        <v>45</v>
      </c>
      <c r="F11" s="75">
        <f t="shared" si="0"/>
        <v>55</v>
      </c>
      <c r="G11" s="75">
        <v>30</v>
      </c>
      <c r="H11" s="96">
        <v>40</v>
      </c>
      <c r="J11" s="101" t="s">
        <v>88</v>
      </c>
    </row>
    <row r="12" spans="2:13" x14ac:dyDescent="0.25">
      <c r="B12" s="89" t="s">
        <v>78</v>
      </c>
      <c r="D12" s="95">
        <v>10</v>
      </c>
      <c r="E12" s="75">
        <v>40</v>
      </c>
      <c r="F12" s="75">
        <f t="shared" si="0"/>
        <v>50</v>
      </c>
      <c r="G12" s="75">
        <v>30</v>
      </c>
      <c r="H12" s="96">
        <v>40</v>
      </c>
    </row>
    <row r="13" spans="2:13" x14ac:dyDescent="0.25">
      <c r="B13" s="89" t="s">
        <v>79</v>
      </c>
      <c r="D13" s="95">
        <v>11</v>
      </c>
      <c r="E13" s="75">
        <v>40</v>
      </c>
      <c r="F13" s="75">
        <f t="shared" si="0"/>
        <v>50</v>
      </c>
      <c r="G13" s="75">
        <v>30</v>
      </c>
      <c r="H13" s="96">
        <v>40</v>
      </c>
      <c r="J13" s="2" t="s">
        <v>218</v>
      </c>
    </row>
    <row r="14" spans="2:13" ht="15.75" thickBot="1" x14ac:dyDescent="0.3">
      <c r="B14" s="90" t="s">
        <v>80</v>
      </c>
      <c r="D14" s="95">
        <v>12</v>
      </c>
      <c r="E14" s="75">
        <v>40</v>
      </c>
      <c r="F14" s="75">
        <f t="shared" si="0"/>
        <v>50</v>
      </c>
      <c r="G14" s="75">
        <v>30</v>
      </c>
      <c r="H14" s="96">
        <v>40</v>
      </c>
      <c r="J14" t="s">
        <v>89</v>
      </c>
    </row>
    <row r="15" spans="2:13" ht="15.75" thickBot="1" x14ac:dyDescent="0.3">
      <c r="D15" s="95">
        <v>13</v>
      </c>
      <c r="E15" s="75">
        <v>40</v>
      </c>
      <c r="F15" s="75">
        <f t="shared" si="0"/>
        <v>50</v>
      </c>
      <c r="G15" s="75">
        <v>30</v>
      </c>
      <c r="H15" s="96">
        <v>40</v>
      </c>
      <c r="J15" t="s">
        <v>90</v>
      </c>
    </row>
    <row r="16" spans="2:13" x14ac:dyDescent="0.25">
      <c r="B16" s="88" t="s">
        <v>119</v>
      </c>
      <c r="D16" s="95">
        <v>14</v>
      </c>
      <c r="E16" s="75">
        <v>40</v>
      </c>
      <c r="F16" s="75">
        <f t="shared" si="0"/>
        <v>50</v>
      </c>
      <c r="G16" s="75">
        <v>30</v>
      </c>
      <c r="H16" s="96">
        <v>40</v>
      </c>
      <c r="J16" t="s">
        <v>217</v>
      </c>
    </row>
    <row r="17" spans="2:8" x14ac:dyDescent="0.25">
      <c r="B17" s="92" t="s">
        <v>95</v>
      </c>
      <c r="D17" s="95">
        <v>15</v>
      </c>
      <c r="E17" s="75">
        <v>40</v>
      </c>
      <c r="F17" s="75">
        <f t="shared" si="0"/>
        <v>50</v>
      </c>
      <c r="G17" s="75">
        <v>30</v>
      </c>
      <c r="H17" s="96">
        <v>40</v>
      </c>
    </row>
    <row r="18" spans="2:8" x14ac:dyDescent="0.25">
      <c r="B18" s="92" t="s">
        <v>96</v>
      </c>
      <c r="D18" s="95">
        <v>16</v>
      </c>
      <c r="E18" s="75">
        <v>40</v>
      </c>
      <c r="F18" s="75">
        <f t="shared" si="0"/>
        <v>50</v>
      </c>
      <c r="G18" s="75">
        <v>30</v>
      </c>
      <c r="H18" s="96">
        <v>40</v>
      </c>
    </row>
    <row r="19" spans="2:8" x14ac:dyDescent="0.25">
      <c r="B19" s="92" t="s">
        <v>97</v>
      </c>
      <c r="D19" s="95">
        <v>17</v>
      </c>
      <c r="E19" s="75">
        <v>40</v>
      </c>
      <c r="F19" s="75">
        <f t="shared" si="0"/>
        <v>50</v>
      </c>
      <c r="G19" s="75">
        <v>30</v>
      </c>
      <c r="H19" s="96">
        <v>40</v>
      </c>
    </row>
    <row r="20" spans="2:8" x14ac:dyDescent="0.25">
      <c r="B20" s="92" t="s">
        <v>168</v>
      </c>
      <c r="D20" s="95">
        <v>18</v>
      </c>
      <c r="E20" s="75">
        <v>40</v>
      </c>
      <c r="F20" s="75">
        <f t="shared" si="0"/>
        <v>50</v>
      </c>
      <c r="G20" s="75">
        <v>30</v>
      </c>
      <c r="H20" s="96">
        <v>40</v>
      </c>
    </row>
    <row r="21" spans="2:8" ht="15.75" thickBot="1" x14ac:dyDescent="0.3">
      <c r="B21" s="93"/>
      <c r="D21" s="95">
        <v>19</v>
      </c>
      <c r="E21" s="75">
        <v>40</v>
      </c>
      <c r="F21" s="75">
        <f t="shared" si="0"/>
        <v>50</v>
      </c>
      <c r="G21" s="75">
        <v>30</v>
      </c>
      <c r="H21" s="96">
        <v>40</v>
      </c>
    </row>
    <row r="22" spans="2:8" ht="15.75" thickBot="1" x14ac:dyDescent="0.3">
      <c r="D22" s="97">
        <v>20</v>
      </c>
      <c r="E22" s="98">
        <v>35</v>
      </c>
      <c r="F22" s="98">
        <f t="shared" si="0"/>
        <v>45</v>
      </c>
      <c r="G22" s="98">
        <v>30</v>
      </c>
      <c r="H22" s="99">
        <v>40</v>
      </c>
    </row>
    <row r="24" spans="2:8" ht="15.75" thickBot="1" x14ac:dyDescent="0.3"/>
    <row r="25" spans="2:8" x14ac:dyDescent="0.25">
      <c r="B25" s="104" t="s">
        <v>194</v>
      </c>
      <c r="C25" s="19" t="s">
        <v>191</v>
      </c>
    </row>
    <row r="26" spans="2:8" ht="15.75" x14ac:dyDescent="0.25">
      <c r="B26" s="105" t="s">
        <v>195</v>
      </c>
      <c r="C26" s="21" t="s">
        <v>192</v>
      </c>
      <c r="F26" s="114" t="s">
        <v>223</v>
      </c>
    </row>
    <row r="27" spans="2:8" x14ac:dyDescent="0.25">
      <c r="B27" s="105" t="s">
        <v>193</v>
      </c>
      <c r="C27" s="21" t="s">
        <v>192</v>
      </c>
      <c r="F27" t="s">
        <v>201</v>
      </c>
    </row>
    <row r="28" spans="2:8" x14ac:dyDescent="0.25">
      <c r="B28" s="105" t="s">
        <v>196</v>
      </c>
      <c r="C28" s="21" t="s">
        <v>191</v>
      </c>
    </row>
    <row r="29" spans="2:8" ht="15.75" thickBot="1" x14ac:dyDescent="0.3">
      <c r="B29" s="106" t="s">
        <v>190</v>
      </c>
      <c r="C29" s="25" t="s">
        <v>191</v>
      </c>
    </row>
    <row r="33" spans="5:5" ht="15.75" x14ac:dyDescent="0.25">
      <c r="E33" s="114"/>
    </row>
    <row r="34" spans="5:5" ht="15.75" x14ac:dyDescent="0.25">
      <c r="E34" s="114"/>
    </row>
    <row r="35" spans="5:5" ht="15.75" x14ac:dyDescent="0.25">
      <c r="E35" s="114"/>
    </row>
    <row r="36" spans="5:5" ht="15.75" x14ac:dyDescent="0.25">
      <c r="E36" s="114"/>
    </row>
    <row r="37" spans="5:5" ht="15.75" x14ac:dyDescent="0.25">
      <c r="E37" s="114"/>
    </row>
  </sheetData>
  <sheetProtection algorithmName="SHA-512" hashValue="Nu8ptkh5ZQaye1EFB+Tz4PBD+kOvtNCgsDMLI6tMH8/7KvHQqSJ9naZTY5zgNM8W+1opyN30fvauen7TcdYi2g==" saltValue="g1ONoNs2cFqbHqXztoFIyA==" spinCount="100000" sheet="1" objects="1" scenarios="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INSTRUCTIONS</vt:lpstr>
      <vt:lpstr>1. PAYMENT</vt:lpstr>
      <vt:lpstr>2. Contact &amp; sample information</vt:lpstr>
      <vt:lpstr>2a 20+ sample info</vt:lpstr>
      <vt:lpstr>3. Species groups</vt:lpstr>
      <vt:lpstr>4. Analytical Report</vt:lpstr>
      <vt:lpstr>4a. 20+ Analytical Report</vt:lpstr>
      <vt:lpstr>5. VAT Receipt</vt:lpstr>
      <vt:lpstr>Data</vt:lpstr>
      <vt:lpstr>address</vt:lpstr>
      <vt:lpstr>countries</vt:lpstr>
      <vt:lpstr>group</vt:lpstr>
      <vt:lpstr>noaddress</vt:lpstr>
      <vt:lpstr>price</vt:lpstr>
      <vt:lpstr>sampletypes</vt:lpstr>
      <vt:lpstr>service</vt:lpstr>
      <vt:lpstr>vat</vt:lpstr>
      <vt:lpstr>weights</vt:lpstr>
      <vt:lpstr>yesno</vt:lpstr>
      <vt:lpstr>yesnoonly</vt:lpstr>
      <vt:lpstr>ynna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mandy sutton</dc:creator>
  <cp:lastModifiedBy>mandy sutton</cp:lastModifiedBy>
  <cp:lastPrinted>2019-02-22T16:11:01Z</cp:lastPrinted>
  <dcterms:created xsi:type="dcterms:W3CDTF">2016-10-26T07:30:03Z</dcterms:created>
  <dcterms:modified xsi:type="dcterms:W3CDTF">2019-02-25T17:42:44Z</dcterms:modified>
</cp:coreProperties>
</file>